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9720" windowHeight="7320" tabRatio="601" activeTab="4"/>
  </bookViews>
  <sheets>
    <sheet name="IS" sheetId="1" r:id="rId1"/>
    <sheet name="BS" sheetId="2" r:id="rId2"/>
    <sheet name="SCE" sheetId="3" r:id="rId3"/>
    <sheet name="CFS" sheetId="4" r:id="rId4"/>
    <sheet name="Explan.Note" sheetId="5" r:id="rId5"/>
  </sheets>
  <definedNames>
    <definedName name="_xlnm.Print_Area" localSheetId="1">'BS'!$A$1:$E$47</definedName>
    <definedName name="_xlnm.Print_Area" localSheetId="3">'CFS'!$A$1:$F$56</definedName>
    <definedName name="_xlnm.Print_Area" localSheetId="0">'IS'!$A$1:$H$45</definedName>
    <definedName name="_xlnm.Print_Titles" localSheetId="4">'Explan.Note'!$1:$4</definedName>
  </definedNames>
  <calcPr fullCalcOnLoad="1"/>
</workbook>
</file>

<file path=xl/sharedStrings.xml><?xml version="1.0" encoding="utf-8"?>
<sst xmlns="http://schemas.openxmlformats.org/spreadsheetml/2006/main" count="445" uniqueCount="312">
  <si>
    <t>The Company's operation was not materially affected by seasonal demand.</t>
  </si>
  <si>
    <t>Taxation</t>
  </si>
  <si>
    <t>Reserves</t>
  </si>
  <si>
    <t>Current Liabilities</t>
  </si>
  <si>
    <t>Current</t>
  </si>
  <si>
    <t>Dividend</t>
  </si>
  <si>
    <t>Revenue</t>
  </si>
  <si>
    <t>Finance cost</t>
  </si>
  <si>
    <t>Inventories</t>
  </si>
  <si>
    <t>There were no financial instruments with off balance sheet risk at the date of the report.</t>
  </si>
  <si>
    <t>Quarter</t>
  </si>
  <si>
    <t>RM'000</t>
  </si>
  <si>
    <t>RM '000</t>
  </si>
  <si>
    <t>Intangible Assets</t>
  </si>
  <si>
    <t>Current Assets</t>
  </si>
  <si>
    <t>Shareholders' Funds</t>
  </si>
  <si>
    <t>Share Capital</t>
  </si>
  <si>
    <t xml:space="preserve">             Individual Quarter</t>
  </si>
  <si>
    <t>Current Year Provision</t>
  </si>
  <si>
    <t>Deferred Tax</t>
  </si>
  <si>
    <t>Total Purchases</t>
  </si>
  <si>
    <t>Total Profit/(Loss) on Disposal</t>
  </si>
  <si>
    <t>Contingent Liabilities</t>
  </si>
  <si>
    <t>Not applicable</t>
  </si>
  <si>
    <t>TOO YET LAN</t>
  </si>
  <si>
    <t>Secretary</t>
  </si>
  <si>
    <t>BY ORDER OF THE BOARD</t>
  </si>
  <si>
    <t xml:space="preserve"> </t>
  </si>
  <si>
    <t>Sale of Unquoted Investments and/or Properties</t>
  </si>
  <si>
    <t>Effect of Changes in the Composition of the Group</t>
  </si>
  <si>
    <t>Group Borrowings and Debt Securities</t>
  </si>
  <si>
    <t>Material Subsequent Events</t>
  </si>
  <si>
    <t>Seasonality or Cyclicality of Operations</t>
  </si>
  <si>
    <t>a.</t>
  </si>
  <si>
    <t>b.</t>
  </si>
  <si>
    <t>The Company</t>
  </si>
  <si>
    <t>The Group</t>
  </si>
  <si>
    <t>-</t>
  </si>
  <si>
    <t xml:space="preserve">Financial </t>
  </si>
  <si>
    <t>Year ended</t>
  </si>
  <si>
    <t>Ended</t>
  </si>
  <si>
    <t>Status on Utilisation of Proceeds</t>
  </si>
  <si>
    <t>Working Capital</t>
  </si>
  <si>
    <t>Utilisation As Approved</t>
  </si>
  <si>
    <t>Investment in Group's computerisation</t>
  </si>
  <si>
    <t>Fund raising expenses</t>
  </si>
  <si>
    <t>Total</t>
  </si>
  <si>
    <t>No of Shares</t>
  </si>
  <si>
    <t>RM</t>
  </si>
  <si>
    <t>As at 1 January 2002</t>
  </si>
  <si>
    <t>Rights Issue</t>
  </si>
  <si>
    <t>The Group's borrowing and debt securities as at the end of the second quarter is as follows:</t>
  </si>
  <si>
    <t>i.</t>
  </si>
  <si>
    <t>ii.</t>
  </si>
  <si>
    <t>iii.</t>
  </si>
  <si>
    <t>Operating Expenses</t>
  </si>
  <si>
    <t>report.</t>
  </si>
  <si>
    <t xml:space="preserve">There was no material litigation pending since the last annual balance sheet date up to the date of this </t>
  </si>
  <si>
    <t xml:space="preserve">Balance Unutilised </t>
  </si>
  <si>
    <t>Advertising and promotions</t>
  </si>
  <si>
    <t>Issued and paid-up ordinary shares of RM1.00 each:-</t>
  </si>
  <si>
    <t>Status of Corporate Proposals</t>
  </si>
  <si>
    <t>There were no new corporate proposals for the financial quarter under review.</t>
  </si>
  <si>
    <t>Prospects</t>
  </si>
  <si>
    <t xml:space="preserve">Other Operating Income </t>
  </si>
  <si>
    <t>Investing Results</t>
  </si>
  <si>
    <t xml:space="preserve">(a)  Basic </t>
  </si>
  <si>
    <t xml:space="preserve">(b)  Fully diluted  </t>
  </si>
  <si>
    <t>Property, Plant and Equipment</t>
  </si>
  <si>
    <t>Receivables</t>
  </si>
  <si>
    <t>Cash &amp; Cash Equivalents</t>
  </si>
  <si>
    <t>Payables</t>
  </si>
  <si>
    <t>Long Term Liabilities</t>
  </si>
  <si>
    <t>Borrowings</t>
  </si>
  <si>
    <t>Other Deferred Liabilities</t>
  </si>
  <si>
    <t>Adjustment for non-cash flow:</t>
  </si>
  <si>
    <t>Non-cash items</t>
  </si>
  <si>
    <t>Non-operating items</t>
  </si>
  <si>
    <t>Changes in working capital</t>
  </si>
  <si>
    <t>Net Change in current assets</t>
  </si>
  <si>
    <t>Net Change in current liabilities</t>
  </si>
  <si>
    <t>Other investments</t>
  </si>
  <si>
    <t>Proceeds from issuance of shares</t>
  </si>
  <si>
    <t>Proceeds from issuance of ICULS</t>
  </si>
  <si>
    <t>Other transactions with owner as owners</t>
  </si>
  <si>
    <t>Cash &amp; Cash Equivalents at beginning of year</t>
  </si>
  <si>
    <t>Cash &amp; Cash Equivalents at end of year</t>
  </si>
  <si>
    <t>Share</t>
  </si>
  <si>
    <t>Capital</t>
  </si>
  <si>
    <t>Reserve</t>
  </si>
  <si>
    <t>Retained</t>
  </si>
  <si>
    <t>Profits</t>
  </si>
  <si>
    <t>Items affecting Assets, Liabilities, Equity, Net Income or Cash Flows</t>
  </si>
  <si>
    <t>Change in Estimates</t>
  </si>
  <si>
    <t>Issuance, Cancellations, Repurchases, Resale and Repayments of Debt and Equity Securities</t>
  </si>
  <si>
    <t>Dividends Paid</t>
  </si>
  <si>
    <t>Inter-segment sales</t>
  </si>
  <si>
    <t>External sales</t>
  </si>
  <si>
    <t>Segment results</t>
  </si>
  <si>
    <t>Total revenue</t>
  </si>
  <si>
    <t>Unallocated corporate expense</t>
  </si>
  <si>
    <t>Interest expense</t>
  </si>
  <si>
    <t>Interest income</t>
  </si>
  <si>
    <t>Income taxes</t>
  </si>
  <si>
    <t>Selected Explanatory Notes pursuant to Para 16, MASB 26 Interim Financial Reporting:</t>
  </si>
  <si>
    <t xml:space="preserve">The valuations of property, plant and equipment have been brought forward, without amendment from the </t>
  </si>
  <si>
    <t>previous annual financial statements.</t>
  </si>
  <si>
    <t xml:space="preserve">There were no changes in the composition of the Group during the interim period, including business </t>
  </si>
  <si>
    <t xml:space="preserve">combinations, acquisition or disposal of subsidiaries and long term investments, restructurings and </t>
  </si>
  <si>
    <t>discontinuing operations.</t>
  </si>
  <si>
    <t>'000</t>
  </si>
  <si>
    <t>No of ICULS</t>
  </si>
  <si>
    <t>Selected Explanatory Notes pursuant to Appendix 9B of the Listing Requirements</t>
  </si>
  <si>
    <t>Total Sales Proceeds</t>
  </si>
  <si>
    <t>Earnings Per Share</t>
  </si>
  <si>
    <t>a</t>
  </si>
  <si>
    <t>Diluted Earnings</t>
  </si>
  <si>
    <t>b</t>
  </si>
  <si>
    <t>There are no changes in estimates reported in prior interim periods of the current financial year or prior</t>
  </si>
  <si>
    <t>Particulars on Quoted Securities</t>
  </si>
  <si>
    <t xml:space="preserve">Purchase Consideration and Sales Proceeds </t>
  </si>
  <si>
    <t>Investments in quoted securities as at the reporting period:</t>
  </si>
  <si>
    <t>At Cost</t>
  </si>
  <si>
    <t>At Carrying value / Book value</t>
  </si>
  <si>
    <t xml:space="preserve">At Market value </t>
  </si>
  <si>
    <t>Weighted average number of ordinary shares in issue</t>
  </si>
  <si>
    <t>Basic earnings per share (sen)</t>
  </si>
  <si>
    <t xml:space="preserve">  </t>
  </si>
  <si>
    <t>attributable</t>
  </si>
  <si>
    <t xml:space="preserve"> to Capital</t>
  </si>
  <si>
    <t xml:space="preserve">(The Condensed Consolidated Cash Flow Statements should be read in conjunction with the </t>
  </si>
  <si>
    <t>Annual Financial Report for the year ended 31 December 2001)</t>
  </si>
  <si>
    <t>QUARTERLY REPORT ON CONSOLIDATED RESULTS</t>
  </si>
  <si>
    <t>Corresponding</t>
  </si>
  <si>
    <t>CONDENSED CONSOLIDATED INCOME STATEMENTS</t>
  </si>
  <si>
    <t>CONDENSED CONSOLIDATED BALANCE SHEETS</t>
  </si>
  <si>
    <t xml:space="preserve">Net Current Assets </t>
  </si>
  <si>
    <t xml:space="preserve">(The Condensed Consolidated Balance Sheets should be read in conjunction with </t>
  </si>
  <si>
    <t>the Annual Financial Report for the year ended 31 December 2001)</t>
  </si>
  <si>
    <t>(The Condensed Consolidated Income Statements should be read in conjunction with</t>
  </si>
  <si>
    <t xml:space="preserve"> the Annual Financial Report for the year ended 31 December 2001)</t>
  </si>
  <si>
    <t>CONDENSED CONSOLIDATED CASH FLOW STATEMENTS</t>
  </si>
  <si>
    <t>Cash Flows From Operating Activities</t>
  </si>
  <si>
    <t>Cash Flows From Investing Activities</t>
  </si>
  <si>
    <t>Cash Flows From Financing Activities</t>
  </si>
  <si>
    <t>(The Condensed Consolidated Cash Flow Statements should be read in conjunction</t>
  </si>
  <si>
    <t xml:space="preserve"> with the Annual Financial Report for the year ended 31 December 2001)</t>
  </si>
  <si>
    <t>CONDENSED CONSOLIDATED STATEMENT OF CHANGES IN EQUITY</t>
  </si>
  <si>
    <t>Declaration of Audit Qualification</t>
  </si>
  <si>
    <t>Accounting Policies and Methods of Computation</t>
  </si>
  <si>
    <t>financial year which have a material effect in the current interim period.</t>
  </si>
  <si>
    <t>Valuation of Property, Plant and Equipment Brought Forward</t>
  </si>
  <si>
    <t>Review of the Performance of the Company and Group</t>
  </si>
  <si>
    <t xml:space="preserve">Breakdown of Tax Charge and Explanation on Variance Between Effective and Statutory Tax Rate </t>
  </si>
  <si>
    <t xml:space="preserve">  b.</t>
  </si>
  <si>
    <t>Changes in Contingent Liabilities or Contingent Assets</t>
  </si>
  <si>
    <t>Contingent Assets</t>
  </si>
  <si>
    <t xml:space="preserve">Summary of Off Balance Sheet Financial Instruments </t>
  </si>
  <si>
    <t xml:space="preserve">Changes in Material Litigation </t>
  </si>
  <si>
    <t>Explanatory Note for Any Shortfall in Profit Guarantee</t>
  </si>
  <si>
    <t>Although the operations of the Group for the current year and financial year to date resulted in losses,</t>
  </si>
  <si>
    <t>provision for income tax payable has been made due to interest income which is assessed separately.</t>
  </si>
  <si>
    <t>Segment Revenue and Segment Result By Business Segments</t>
  </si>
  <si>
    <t>Revenue (RM '000)</t>
  </si>
  <si>
    <t>Results (RM '000)</t>
  </si>
  <si>
    <t xml:space="preserve">Home </t>
  </si>
  <si>
    <t xml:space="preserve"> Appliance</t>
  </si>
  <si>
    <t>Information</t>
  </si>
  <si>
    <t>Technology</t>
  </si>
  <si>
    <t>Other</t>
  </si>
  <si>
    <t>Operations</t>
  </si>
  <si>
    <t>Eliminations</t>
  </si>
  <si>
    <t>Consolidated</t>
  </si>
  <si>
    <t>Depreciation</t>
  </si>
  <si>
    <t>Interest Received</t>
  </si>
  <si>
    <t>Rights Issue Expenses</t>
  </si>
  <si>
    <t>Cash used in operations</t>
  </si>
  <si>
    <t>Taxes paid</t>
  </si>
  <si>
    <t xml:space="preserve">Net loss attributable to shareholders </t>
  </si>
  <si>
    <t>Number of ordinary shares in issue as of 1 January 2002</t>
  </si>
  <si>
    <t>Effect of issuance of rights shares</t>
  </si>
  <si>
    <t xml:space="preserve">year-to-date.  </t>
  </si>
  <si>
    <t xml:space="preserve">There were no sale of unquoted investments and/or properties for the current quarter and financial </t>
  </si>
  <si>
    <t xml:space="preserve">accounting policies and methods of computation are followed in the interim financial statements as </t>
  </si>
  <si>
    <t xml:space="preserve">There are no items affecting assets, liabilities, equity, net income or cash flows that are unusual </t>
  </si>
  <si>
    <t>because of their nature, size or incidence.</t>
  </si>
  <si>
    <t xml:space="preserve">There were no material events subsequent to the end of the interim period that have not been reflected </t>
  </si>
  <si>
    <t>in the financial statements for the interim period.</t>
  </si>
  <si>
    <t xml:space="preserve">There were no contingent assets as at the end of the current quarter or last annual balance sheet </t>
  </si>
  <si>
    <t>date.</t>
  </si>
  <si>
    <t xml:space="preserve">The Group suffered a loss for the quarter and the financial year to date due mainly to a lower turnover </t>
  </si>
  <si>
    <t xml:space="preserve">Explanatory Note for Variance of Actual Profit After Tax and Minority Interest and Profit </t>
  </si>
  <si>
    <t>Forecast After Tax and Minority Interest</t>
  </si>
  <si>
    <t>(The figures have not been audited)</t>
  </si>
  <si>
    <r>
      <t xml:space="preserve">I-BERHAD </t>
    </r>
    <r>
      <rPr>
        <sz val="9"/>
        <rFont val="Arial"/>
        <family val="2"/>
      </rPr>
      <t>(7029-H)</t>
    </r>
  </si>
  <si>
    <t>The financial statements for the year ended 31 December 2001 was not qualified.</t>
  </si>
  <si>
    <t xml:space="preserve">assumed conversion of the Executive Share Option (ESOS) and Irredeemable Convertible Unsecured </t>
  </si>
  <si>
    <t>Loan Stocks (ICULS) is anti-dilutive.</t>
  </si>
  <si>
    <t xml:space="preserve">The effects on the basic earnings per share for the current quarter and year to date arising from the </t>
  </si>
  <si>
    <t>Basic Earnings</t>
  </si>
  <si>
    <t>Net tangible assets per share (RM)</t>
  </si>
  <si>
    <t>(Loss)/Earnings Per Share (sen)</t>
  </si>
  <si>
    <t>(Loss)/profit before taxation</t>
  </si>
  <si>
    <t>(Loss)/profit from Operations</t>
  </si>
  <si>
    <t>Operating loss before changes in working capital</t>
  </si>
  <si>
    <t>Net cash used in operating activities</t>
  </si>
  <si>
    <t>Net Increase in Cash &amp; Cash Equivalents</t>
  </si>
  <si>
    <t>A final dividend of 6% less 28% taxation amounting to RM872,467 proposed in respect of ordinary shares</t>
  </si>
  <si>
    <t>for the financial year ended 31 December 2001 was paid by the Company on 31 July 2002.</t>
  </si>
  <si>
    <t xml:space="preserve">Net (loss)/profit </t>
  </si>
  <si>
    <t>Operating loss</t>
  </si>
  <si>
    <t>Net loss for the period</t>
  </si>
  <si>
    <t>Turnover</t>
  </si>
  <si>
    <t>Quarter Ended</t>
  </si>
  <si>
    <t xml:space="preserve">The interim financial statement has been prepared in accordance with MASB 26 Interim Financial </t>
  </si>
  <si>
    <t>Reporting and Chapter 9 part K of the Listing Requirements of Kuala Lumpur Stock Exchange. The same</t>
  </si>
  <si>
    <t xml:space="preserve">as a result of the unexpected termination of the EPF computer purchase scheme as well as lower </t>
  </si>
  <si>
    <t xml:space="preserve">Quarter </t>
  </si>
  <si>
    <t>2002</t>
  </si>
  <si>
    <t>2001</t>
  </si>
  <si>
    <t>At 31 December 2001 as previously reported</t>
  </si>
  <si>
    <t>in the audited balance sheet</t>
  </si>
  <si>
    <t xml:space="preserve">        year ended 31/12/2001</t>
  </si>
  <si>
    <t>At 31 December 2001 as restated</t>
  </si>
  <si>
    <t>Movements during the period  (cumulative)</t>
  </si>
  <si>
    <t>Proposed final dividend for the financial</t>
  </si>
  <si>
    <t>Add:</t>
  </si>
  <si>
    <t xml:space="preserve">The Company changed its accounting policy with respect to the recognition of dividends declared or </t>
  </si>
  <si>
    <t xml:space="preserve">proposed in compliance with the new Malaysian Accounting Standards Board (‘MASB’) Standard No.19 on </t>
  </si>
  <si>
    <t xml:space="preserve">“Events After the Balance Sheet Date”.  In the previous year, the final dividend was accrued as a liability </t>
  </si>
  <si>
    <t xml:space="preserve">when proposed by the Directors. </t>
  </si>
  <si>
    <t xml:space="preserve">The final dividend was recognised as a liability after approval by the shareholders at the Annual General </t>
  </si>
  <si>
    <t>Meeting on 25 June 2002 and was paid on 31 July 2002.</t>
  </si>
  <si>
    <t xml:space="preserve">Under provision in respect of prior years </t>
  </si>
  <si>
    <t>c.</t>
  </si>
  <si>
    <t xml:space="preserve">Save as disclosed below, there were no issuance or repayment of debt and equity securities, share </t>
  </si>
  <si>
    <t>buy-backs, share cancellations and sale of treasury shares for the current financial year to date.</t>
  </si>
  <si>
    <t>The I-Berhad Executive Share Option Scheme ("ESOS") for the benefit of eligible executives including</t>
  </si>
  <si>
    <t>Executive Directors of the Company and its subsidiaries has come into effect on 19 February 2001 for</t>
  </si>
  <si>
    <t xml:space="preserve">5% Irredeemable Convertible Unsecured Loan Stocks 2002/2007 </t>
  </si>
  <si>
    <t>Final dividend for financial year ended 31/12/2001</t>
  </si>
  <si>
    <t>ESOS Granted and Exercised</t>
  </si>
  <si>
    <t xml:space="preserve">a period of 5 years. </t>
  </si>
  <si>
    <t>No of Options</t>
  </si>
  <si>
    <t>Adjustment on Rights Issue</t>
  </si>
  <si>
    <t xml:space="preserve">Exercised </t>
  </si>
  <si>
    <t>Loss before taxation</t>
  </si>
  <si>
    <t>Year</t>
  </si>
  <si>
    <t>Financial</t>
  </si>
  <si>
    <t>Financial year ended 31 December 2002</t>
  </si>
  <si>
    <t>At 31 December 2002</t>
  </si>
  <si>
    <t>Financial year ended 31 December 2001</t>
  </si>
  <si>
    <t xml:space="preserve">At 1 January 2001 </t>
  </si>
  <si>
    <t>At 31 December 2001</t>
  </si>
  <si>
    <t xml:space="preserve"> to Revenue</t>
  </si>
  <si>
    <t>Proposed Dividend</t>
  </si>
  <si>
    <t>Transfer</t>
  </si>
  <si>
    <t>Financial Year</t>
  </si>
  <si>
    <t>As at 31 December 2002</t>
  </si>
  <si>
    <t>Ended 31 December</t>
  </si>
  <si>
    <t xml:space="preserve">Utilisation As at 31/12/2002 </t>
  </si>
  <si>
    <t xml:space="preserve">Revised Amount As Approved </t>
  </si>
  <si>
    <t>of existing manufacturing facilities</t>
  </si>
  <si>
    <t xml:space="preserve">Expansion and improvement in the </t>
  </si>
  <si>
    <t xml:space="preserve">marketing network, setting up of new </t>
  </si>
  <si>
    <t>sales and service outlet and showroom</t>
  </si>
  <si>
    <t>in Malaysia</t>
  </si>
  <si>
    <t xml:space="preserve">Original Amount As Approved </t>
  </si>
  <si>
    <t>Replacement, upgrading and expansion</t>
  </si>
  <si>
    <t>Investment in research and development</t>
  </si>
  <si>
    <t>centre</t>
  </si>
  <si>
    <t>On 18 November 2002, the Securities Commission has approved the Company's application to</t>
  </si>
  <si>
    <t>reallocate the sum of RM1.28m from fund raising expenses previously approved to working capital.</t>
  </si>
  <si>
    <t xml:space="preserve">    Note :  </t>
  </si>
  <si>
    <t>Granted</t>
  </si>
  <si>
    <t>Profits from operations</t>
  </si>
  <si>
    <t>Provision for dimunition of</t>
  </si>
  <si>
    <t>investments in subsidiaries</t>
  </si>
  <si>
    <t>margins and competitive price strategies.</t>
  </si>
  <si>
    <t>The profit before taxation for the year and the quarter decreased mainly due to the provision for</t>
  </si>
  <si>
    <t>dimunition in investment in respect of subsidiaries of RM2.45m.</t>
  </si>
  <si>
    <t>The Group reported a lower loss before taxation for the fourth quarter as compared to the third quarter</t>
  </si>
  <si>
    <t>The Directors are confident that the performance for the Group will improve in the next quarter as the Group</t>
  </si>
  <si>
    <t>mainly due to higher turnover as a result of the revamping of its product prices.</t>
  </si>
  <si>
    <t>continue to implement its various corporate measures including extending its range of digital products</t>
  </si>
  <si>
    <t>FOR THE FINANCIAL YEAR ENDED 31 DECEMBER 2002</t>
  </si>
  <si>
    <t>5% Irredeemable Convertible Unsecured Loan Stocks 2002/2007 ("ICULS") of RM1.00 each:-</t>
  </si>
  <si>
    <t>Bank guarantees given to third parties in respect of services</t>
  </si>
  <si>
    <t>rendered to subsidiaries</t>
  </si>
  <si>
    <t>Guarantee given to a financial institution in respect of credit</t>
  </si>
  <si>
    <t>facilities granted to a subsidiary</t>
  </si>
  <si>
    <t>to a subsidiary</t>
  </si>
  <si>
    <t xml:space="preserve">Guarantee given to a third party in respect of services rendered </t>
  </si>
  <si>
    <t>A final ordinary dividend of 5.0% less 28.0% taxation has been recommended;</t>
  </si>
  <si>
    <t>Amount per share: 5.0 sen (gross)</t>
  </si>
  <si>
    <t>Previous corresponding period: 6.0 sen (gross)</t>
  </si>
  <si>
    <t>iv</t>
  </si>
  <si>
    <t>The payment and entitlement dates will be announced at a later date.</t>
  </si>
  <si>
    <t>Total dividend for current financial year: 5.0sen (gross)</t>
  </si>
  <si>
    <t>and establishing a new supply chain strategy for its appliance business.</t>
  </si>
  <si>
    <t>(Loss)/profit before tax</t>
  </si>
  <si>
    <t>Interest Paid</t>
  </si>
  <si>
    <t xml:space="preserve">In the previous year, the final dividend was accrued as a liability when proposed by the Directors. This </t>
  </si>
  <si>
    <t xml:space="preserve">change in accounting policy has been accounted for retrospectively and has the effect of increasing the </t>
  </si>
  <si>
    <t xml:space="preserve">consolidated retained profits for the year ended 31 December 2001 by RM872,000 and net tangible assets </t>
  </si>
  <si>
    <t xml:space="preserve">per share by RM0.05 from RM2.45 to RM2.50. </t>
  </si>
  <si>
    <t xml:space="preserve">respect to the recognition of dividends declared or proposed, in compliance with the new Malaysian </t>
  </si>
  <si>
    <t xml:space="preserve">Accounting Standards Board (‘MASB’) Standard No.19 on “Events After the Balance Sheet Date”.  </t>
  </si>
  <si>
    <t xml:space="preserve">compared with the annual financial statement for the year ended 31 December 2001 except for the </t>
  </si>
  <si>
    <t xml:space="preserve">additional adoption of new applicable standards especially the change in accounting policy with </t>
  </si>
  <si>
    <t>Comment on the Profit Before Taxation for the Quarter Reported against the Third Quarter</t>
  </si>
  <si>
    <t>Date : 29 January 2003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</si>
</sst>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_ ;[Red]\-#,##0\ "/>
    <numFmt numFmtId="180" formatCode="0_ ;[Red]\-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"/>
    <numFmt numFmtId="185" formatCode="#,##0.00_ ;[Red]\-#,##0.00\ "/>
    <numFmt numFmtId="186" formatCode="d/m/yy\ "/>
    <numFmt numFmtId="187" formatCode="d/m/yy"/>
    <numFmt numFmtId="188" formatCode="d/m/yyyy"/>
    <numFmt numFmtId="189" formatCode="#,##0.0_);\(#,##0.0\)"/>
    <numFmt numFmtId="190" formatCode="#,##0_ ;\-#,##0\ "/>
    <numFmt numFmtId="191" formatCode="#,##0.0_ ;[Red]\-#,##0.0\ "/>
    <numFmt numFmtId="192" formatCode="_-* #,##0.0_-;\-* #,##0.0_-;_-* &quot;-&quot;??_-;_-@_-"/>
    <numFmt numFmtId="193" formatCode="_-* #,##0_-;\-* #,##0_-;_-* &quot;-&quot;??_-;_-@_-"/>
    <numFmt numFmtId="194" formatCode="d/mm/yyyy"/>
    <numFmt numFmtId="195" formatCode="#,##0.000_);\(#,##0.000\)"/>
    <numFmt numFmtId="196" formatCode="mm/dd/yy"/>
    <numFmt numFmtId="197" formatCode="dd/mm/yyyy"/>
    <numFmt numFmtId="198" formatCode="0.0000"/>
    <numFmt numFmtId="199" formatCode="0.000"/>
    <numFmt numFmtId="200" formatCode="_-* #,##0.000_-;\-* #,##0.000_-;_-* &quot;-&quot;??_-;_-@_-"/>
    <numFmt numFmtId="201" formatCode="_-* #,##0.0000_-;\-* #,##0.0000_-;_-* &quot;-&quot;??_-;_-@_-"/>
    <numFmt numFmtId="202" formatCode="#,##0_ ;\(#,##0\)\ "/>
    <numFmt numFmtId="203" formatCode="mmm\-yyyy"/>
    <numFmt numFmtId="204" formatCode="#,##0;[Red]\(#,##0\)"/>
    <numFmt numFmtId="205" formatCode="#,##0_);[Red]\-#,##0"/>
    <numFmt numFmtId="206" formatCode="#,##0;[Red]\-#,##0"/>
    <numFmt numFmtId="207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4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97" fontId="1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8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197" fontId="1" fillId="0" borderId="0" xfId="0" applyNumberFormat="1" applyFont="1" applyBorder="1" applyAlignment="1" quotePrefix="1">
      <alignment horizontal="center"/>
    </xf>
    <xf numFmtId="190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Alignment="1">
      <alignment horizontal="center"/>
    </xf>
    <xf numFmtId="38" fontId="2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1" fillId="0" borderId="0" xfId="0" applyNumberFormat="1" applyFont="1" applyAlignment="1">
      <alignment horizontal="left"/>
    </xf>
    <xf numFmtId="38" fontId="1" fillId="0" borderId="0" xfId="0" applyNumberFormat="1" applyFont="1" applyAlignment="1">
      <alignment/>
    </xf>
    <xf numFmtId="38" fontId="0" fillId="0" borderId="0" xfId="0" applyNumberFormat="1" applyFill="1" applyAlignment="1">
      <alignment/>
    </xf>
    <xf numFmtId="38" fontId="1" fillId="0" borderId="0" xfId="0" applyNumberFormat="1" applyFont="1" applyAlignment="1">
      <alignment horizontal="center"/>
    </xf>
    <xf numFmtId="38" fontId="1" fillId="0" borderId="0" xfId="0" applyNumberFormat="1" applyFont="1" applyBorder="1" applyAlignment="1">
      <alignment horizontal="center"/>
    </xf>
    <xf numFmtId="38" fontId="0" fillId="0" borderId="0" xfId="0" applyNumberFormat="1" applyAlignment="1">
      <alignment horizontal="center"/>
    </xf>
    <xf numFmtId="38" fontId="1" fillId="0" borderId="0" xfId="0" applyNumberFormat="1" applyFont="1" applyAlignment="1" quotePrefix="1">
      <alignment horizontal="center"/>
    </xf>
    <xf numFmtId="38" fontId="1" fillId="0" borderId="0" xfId="0" applyNumberFormat="1" applyFont="1" applyBorder="1" applyAlignment="1" quotePrefix="1">
      <alignment horizontal="center"/>
    </xf>
    <xf numFmtId="38" fontId="0" fillId="0" borderId="0" xfId="0" applyNumberFormat="1" applyBorder="1" applyAlignment="1">
      <alignment horizontal="center"/>
    </xf>
    <xf numFmtId="38" fontId="0" fillId="0" borderId="4" xfId="0" applyNumberFormat="1" applyBorder="1" applyAlignment="1">
      <alignment horizontal="center"/>
    </xf>
    <xf numFmtId="38" fontId="0" fillId="0" borderId="0" xfId="0" applyNumberFormat="1" applyBorder="1" applyAlignment="1">
      <alignment/>
    </xf>
    <xf numFmtId="38" fontId="1" fillId="0" borderId="0" xfId="0" applyNumberFormat="1" applyFont="1" applyFill="1" applyAlignment="1">
      <alignment horizontal="left"/>
    </xf>
    <xf numFmtId="38" fontId="0" fillId="0" borderId="3" xfId="0" applyNumberFormat="1" applyBorder="1" applyAlignment="1">
      <alignment horizontal="center"/>
    </xf>
    <xf numFmtId="38" fontId="0" fillId="0" borderId="0" xfId="0" applyNumberFormat="1" applyFont="1" applyAlignment="1">
      <alignment horizontal="right"/>
    </xf>
    <xf numFmtId="38" fontId="0" fillId="0" borderId="0" xfId="0" applyNumberFormat="1" applyFont="1" applyAlignment="1">
      <alignment horizontal="left"/>
    </xf>
    <xf numFmtId="38" fontId="1" fillId="0" borderId="0" xfId="0" applyNumberFormat="1" applyFont="1" applyAlignment="1">
      <alignment horizontal="right"/>
    </xf>
    <xf numFmtId="38" fontId="1" fillId="0" borderId="0" xfId="0" applyNumberFormat="1" applyFont="1" applyFill="1" applyAlignment="1">
      <alignment/>
    </xf>
    <xf numFmtId="38" fontId="1" fillId="0" borderId="0" xfId="0" applyNumberFormat="1" applyFont="1" applyFill="1" applyBorder="1" applyAlignment="1">
      <alignment/>
    </xf>
    <xf numFmtId="38" fontId="0" fillId="0" borderId="0" xfId="0" applyNumberFormat="1" applyFont="1" applyFill="1" applyAlignment="1">
      <alignment/>
    </xf>
    <xf numFmtId="38" fontId="1" fillId="0" borderId="0" xfId="0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38" fontId="1" fillId="0" borderId="0" xfId="0" applyNumberFormat="1" applyFont="1" applyBorder="1" applyAlignment="1">
      <alignment horizontal="center" wrapText="1"/>
    </xf>
    <xf numFmtId="38" fontId="0" fillId="0" borderId="0" xfId="0" applyNumberFormat="1" applyFont="1" applyBorder="1" applyAlignment="1">
      <alignment horizontal="left"/>
    </xf>
    <xf numFmtId="38" fontId="0" fillId="0" borderId="0" xfId="0" applyNumberFormat="1" applyFont="1" applyFill="1" applyBorder="1" applyAlignment="1">
      <alignment/>
    </xf>
    <xf numFmtId="38" fontId="0" fillId="0" borderId="0" xfId="0" applyNumberFormat="1" applyFill="1" applyBorder="1" applyAlignment="1">
      <alignment horizontal="center"/>
    </xf>
    <xf numFmtId="38" fontId="1" fillId="0" borderId="0" xfId="0" applyNumberFormat="1" applyFont="1" applyFill="1" applyAlignment="1">
      <alignment horizontal="right"/>
    </xf>
    <xf numFmtId="38" fontId="0" fillId="0" borderId="0" xfId="0" applyNumberFormat="1" applyFill="1" applyAlignment="1">
      <alignment/>
    </xf>
    <xf numFmtId="38" fontId="0" fillId="0" borderId="0" xfId="0" applyNumberFormat="1" applyFont="1" applyBorder="1" applyAlignment="1">
      <alignment horizontal="left" wrapText="1"/>
    </xf>
    <xf numFmtId="38" fontId="0" fillId="0" borderId="0" xfId="0" applyNumberFormat="1" applyFont="1" applyFill="1" applyAlignment="1">
      <alignment horizontal="left"/>
    </xf>
    <xf numFmtId="38" fontId="1" fillId="0" borderId="0" xfId="0" applyNumberFormat="1" applyFont="1" applyFill="1" applyBorder="1" applyAlignment="1">
      <alignment horizontal="center"/>
    </xf>
    <xf numFmtId="38" fontId="0" fillId="0" borderId="4" xfId="0" applyNumberFormat="1" applyFill="1" applyBorder="1" applyAlignment="1">
      <alignment horizontal="center"/>
    </xf>
    <xf numFmtId="38" fontId="0" fillId="0" borderId="6" xfId="0" applyNumberFormat="1" applyBorder="1" applyAlignment="1">
      <alignment horizontal="center"/>
    </xf>
    <xf numFmtId="38" fontId="0" fillId="0" borderId="7" xfId="0" applyNumberFormat="1" applyFont="1" applyBorder="1" applyAlignment="1">
      <alignment horizontal="center"/>
    </xf>
    <xf numFmtId="38" fontId="0" fillId="0" borderId="0" xfId="0" applyNumberFormat="1" applyFont="1" applyBorder="1" applyAlignment="1">
      <alignment horizontal="center"/>
    </xf>
    <xf numFmtId="38" fontId="0" fillId="0" borderId="8" xfId="0" applyNumberFormat="1" applyFont="1" applyBorder="1" applyAlignment="1">
      <alignment horizontal="center"/>
    </xf>
    <xf numFmtId="38" fontId="0" fillId="0" borderId="0" xfId="0" applyNumberFormat="1" applyFont="1" applyBorder="1" applyAlignment="1">
      <alignment/>
    </xf>
    <xf numFmtId="40" fontId="0" fillId="0" borderId="7" xfId="0" applyNumberFormat="1" applyFont="1" applyBorder="1" applyAlignment="1">
      <alignment horizontal="center"/>
    </xf>
    <xf numFmtId="38" fontId="2" fillId="0" borderId="0" xfId="0" applyNumberFormat="1" applyFont="1" applyAlignment="1">
      <alignment horizontal="center"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Alignment="1">
      <alignment/>
    </xf>
    <xf numFmtId="38" fontId="1" fillId="0" borderId="0" xfId="0" applyNumberFormat="1" applyFont="1" applyAlignment="1">
      <alignment/>
    </xf>
    <xf numFmtId="38" fontId="1" fillId="0" borderId="0" xfId="0" applyNumberFormat="1" applyFont="1" applyFill="1" applyAlignment="1">
      <alignment/>
    </xf>
    <xf numFmtId="38" fontId="0" fillId="0" borderId="0" xfId="0" applyNumberFormat="1" applyFont="1" applyBorder="1" applyAlignment="1">
      <alignment/>
    </xf>
    <xf numFmtId="38" fontId="0" fillId="0" borderId="3" xfId="0" applyNumberFormat="1" applyFont="1" applyBorder="1" applyAlignment="1">
      <alignment horizontal="center"/>
    </xf>
    <xf numFmtId="38" fontId="0" fillId="0" borderId="9" xfId="0" applyNumberFormat="1" applyFont="1" applyBorder="1" applyAlignment="1">
      <alignment horizontal="center"/>
    </xf>
    <xf numFmtId="38" fontId="0" fillId="0" borderId="6" xfId="0" applyNumberFormat="1" applyFont="1" applyBorder="1" applyAlignment="1">
      <alignment horizontal="center"/>
    </xf>
    <xf numFmtId="40" fontId="0" fillId="0" borderId="0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8" fontId="0" fillId="0" borderId="10" xfId="0" applyNumberFormat="1" applyFont="1" applyBorder="1" applyAlignment="1">
      <alignment horizontal="center"/>
    </xf>
    <xf numFmtId="38" fontId="0" fillId="0" borderId="4" xfId="0" applyNumberFormat="1" applyFont="1" applyBorder="1" applyAlignment="1">
      <alignment horizontal="center"/>
    </xf>
    <xf numFmtId="197" fontId="1" fillId="0" borderId="0" xfId="0" applyNumberFormat="1" applyFont="1" applyAlignment="1">
      <alignment horizontal="center"/>
    </xf>
    <xf numFmtId="4" fontId="0" fillId="0" borderId="6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3" xfId="0" applyFont="1" applyBorder="1" applyAlignment="1">
      <alignment/>
    </xf>
    <xf numFmtId="38" fontId="1" fillId="0" borderId="0" xfId="0" applyNumberFormat="1" applyFont="1" applyBorder="1" applyAlignment="1" quotePrefix="1">
      <alignment horizont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3" xfId="0" applyFont="1" applyBorder="1" applyAlignment="1">
      <alignment horizontal="center"/>
    </xf>
    <xf numFmtId="38" fontId="1" fillId="0" borderId="0" xfId="0" applyNumberFormat="1" applyFont="1" applyFill="1" applyBorder="1" applyAlignment="1">
      <alignment/>
    </xf>
    <xf numFmtId="38" fontId="0" fillId="0" borderId="0" xfId="0" applyNumberFormat="1" applyFill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8" fontId="1" fillId="0" borderId="0" xfId="0" applyNumberFormat="1" applyFont="1" applyBorder="1" applyAlignment="1">
      <alignment horizontal="center"/>
    </xf>
    <xf numFmtId="38" fontId="1" fillId="0" borderId="0" xfId="0" applyNumberFormat="1" applyFont="1" applyFill="1" applyBorder="1" applyAlignment="1">
      <alignment horizontal="center"/>
    </xf>
    <xf numFmtId="38" fontId="6" fillId="0" borderId="0" xfId="0" applyNumberFormat="1" applyFont="1" applyAlignment="1">
      <alignment horizontal="center"/>
    </xf>
    <xf numFmtId="38" fontId="0" fillId="0" borderId="0" xfId="0" applyNumberFormat="1" applyFont="1" applyAlignment="1">
      <alignment horizontal="center"/>
    </xf>
    <xf numFmtId="38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0"/>
  <sheetViews>
    <sheetView workbookViewId="0" topLeftCell="A27">
      <selection activeCell="H39" sqref="H39"/>
    </sheetView>
  </sheetViews>
  <sheetFormatPr defaultColWidth="9.140625" defaultRowHeight="12.75"/>
  <cols>
    <col min="1" max="1" width="26.140625" style="7" customWidth="1"/>
    <col min="2" max="2" width="13.7109375" style="7" customWidth="1"/>
    <col min="3" max="3" width="0.85546875" style="11" customWidth="1"/>
    <col min="4" max="4" width="13.7109375" style="7" customWidth="1"/>
    <col min="5" max="5" width="0.85546875" style="11" customWidth="1"/>
    <col min="6" max="6" width="13.7109375" style="7" customWidth="1"/>
    <col min="7" max="7" width="0.85546875" style="11" customWidth="1"/>
    <col min="8" max="8" width="13.7109375" style="7" customWidth="1"/>
    <col min="9" max="9" width="0.85546875" style="7" customWidth="1"/>
    <col min="10" max="10" width="5.140625" style="7" customWidth="1"/>
    <col min="11" max="16384" width="9.140625" style="7" customWidth="1"/>
  </cols>
  <sheetData>
    <row r="1" spans="1:8" ht="18">
      <c r="A1" s="99" t="s">
        <v>194</v>
      </c>
      <c r="B1" s="99"/>
      <c r="C1" s="99"/>
      <c r="D1" s="99"/>
      <c r="E1" s="99"/>
      <c r="F1" s="99"/>
      <c r="G1" s="99"/>
      <c r="H1" s="99"/>
    </row>
    <row r="2" spans="1:8" ht="12.75">
      <c r="A2" s="100" t="s">
        <v>132</v>
      </c>
      <c r="B2" s="100"/>
      <c r="C2" s="100"/>
      <c r="D2" s="100"/>
      <c r="E2" s="100"/>
      <c r="F2" s="100"/>
      <c r="G2" s="100"/>
      <c r="H2" s="100"/>
    </row>
    <row r="3" spans="1:8" ht="12.75">
      <c r="A3" s="100" t="s">
        <v>285</v>
      </c>
      <c r="B3" s="100"/>
      <c r="C3" s="100"/>
      <c r="D3" s="100"/>
      <c r="E3" s="100"/>
      <c r="F3" s="100"/>
      <c r="G3" s="100"/>
      <c r="H3" s="100"/>
    </row>
    <row r="4" spans="1:8" ht="12.75">
      <c r="A4" s="100" t="s">
        <v>193</v>
      </c>
      <c r="B4" s="100"/>
      <c r="C4" s="100"/>
      <c r="D4" s="100"/>
      <c r="E4" s="100"/>
      <c r="F4" s="100"/>
      <c r="G4" s="100"/>
      <c r="H4" s="100"/>
    </row>
    <row r="5" spans="1:8" ht="12.75">
      <c r="A5" s="10"/>
      <c r="B5" s="10"/>
      <c r="C5" s="10"/>
      <c r="D5" s="10"/>
      <c r="E5" s="10"/>
      <c r="F5" s="10"/>
      <c r="G5" s="10"/>
      <c r="H5" s="10"/>
    </row>
    <row r="7" ht="12.75">
      <c r="A7" s="3" t="s">
        <v>134</v>
      </c>
    </row>
    <row r="9" spans="1:8" ht="12.75">
      <c r="A9" s="11"/>
      <c r="B9" s="22" t="s">
        <v>17</v>
      </c>
      <c r="C9" s="22"/>
      <c r="D9" s="6"/>
      <c r="E9" s="6"/>
      <c r="F9" s="22"/>
      <c r="G9" s="22"/>
      <c r="H9" s="6"/>
    </row>
    <row r="10" spans="1:8" ht="12.75">
      <c r="A10" s="11"/>
      <c r="B10" s="6" t="s">
        <v>4</v>
      </c>
      <c r="C10" s="6"/>
      <c r="D10" s="6" t="s">
        <v>133</v>
      </c>
      <c r="E10" s="6"/>
      <c r="F10" s="6" t="s">
        <v>38</v>
      </c>
      <c r="G10" s="6"/>
      <c r="H10" s="6" t="s">
        <v>248</v>
      </c>
    </row>
    <row r="11" spans="1:8" ht="12.75">
      <c r="A11" s="11"/>
      <c r="B11" s="6" t="s">
        <v>10</v>
      </c>
      <c r="C11" s="6"/>
      <c r="D11" s="6" t="s">
        <v>10</v>
      </c>
      <c r="E11" s="6"/>
      <c r="F11" s="6" t="s">
        <v>247</v>
      </c>
      <c r="G11" s="6"/>
      <c r="H11" s="6" t="s">
        <v>247</v>
      </c>
    </row>
    <row r="12" spans="1:8" ht="12.75">
      <c r="A12" s="11"/>
      <c r="B12" s="6" t="s">
        <v>40</v>
      </c>
      <c r="C12" s="6"/>
      <c r="D12" s="6" t="s">
        <v>40</v>
      </c>
      <c r="E12" s="6"/>
      <c r="F12" s="6" t="s">
        <v>40</v>
      </c>
      <c r="G12" s="6"/>
      <c r="H12" s="6" t="s">
        <v>40</v>
      </c>
    </row>
    <row r="13" spans="1:8" ht="12.75">
      <c r="A13" s="11"/>
      <c r="B13" s="8">
        <v>37621</v>
      </c>
      <c r="C13" s="8"/>
      <c r="D13" s="17">
        <v>37256</v>
      </c>
      <c r="E13" s="17"/>
      <c r="F13" s="17">
        <v>37621</v>
      </c>
      <c r="G13" s="17"/>
      <c r="H13" s="17">
        <v>37256</v>
      </c>
    </row>
    <row r="14" spans="1:8" ht="12.75">
      <c r="A14" s="11"/>
      <c r="B14" s="6" t="s">
        <v>11</v>
      </c>
      <c r="C14" s="6"/>
      <c r="D14" s="6" t="s">
        <v>11</v>
      </c>
      <c r="E14" s="6"/>
      <c r="F14" s="6" t="s">
        <v>11</v>
      </c>
      <c r="G14" s="6"/>
      <c r="H14" s="6" t="s">
        <v>11</v>
      </c>
    </row>
    <row r="15" spans="1:8" ht="12.75">
      <c r="A15" s="11"/>
      <c r="B15" s="11"/>
      <c r="D15" s="11"/>
      <c r="F15" s="11"/>
      <c r="H15" s="11"/>
    </row>
    <row r="16" spans="1:8" ht="12.75">
      <c r="A16" s="11" t="s">
        <v>6</v>
      </c>
      <c r="B16" s="66">
        <v>19198</v>
      </c>
      <c r="C16" s="66"/>
      <c r="D16" s="66">
        <v>22792</v>
      </c>
      <c r="E16" s="66"/>
      <c r="F16" s="66">
        <v>89479</v>
      </c>
      <c r="G16" s="66"/>
      <c r="H16" s="66">
        <v>125298</v>
      </c>
    </row>
    <row r="17" spans="1:8" ht="12.75">
      <c r="A17" s="11"/>
      <c r="B17" s="66"/>
      <c r="C17" s="66"/>
      <c r="D17" s="66"/>
      <c r="E17" s="66"/>
      <c r="F17" s="66"/>
      <c r="G17" s="66"/>
      <c r="H17" s="66"/>
    </row>
    <row r="18" spans="1:8" ht="12.75">
      <c r="A18" s="11" t="s">
        <v>55</v>
      </c>
      <c r="B18" s="66">
        <f>-19816-3334</f>
        <v>-23150</v>
      </c>
      <c r="C18" s="66"/>
      <c r="D18" s="66">
        <f>-8742-15214-16</f>
        <v>-23972</v>
      </c>
      <c r="E18" s="66"/>
      <c r="F18" s="66">
        <f>-79217-22046-383</f>
        <v>-101646</v>
      </c>
      <c r="G18" s="66"/>
      <c r="H18" s="66">
        <f>-95100-30748-64</f>
        <v>-125912</v>
      </c>
    </row>
    <row r="19" spans="1:8" ht="12.75">
      <c r="A19" s="11"/>
      <c r="B19" s="66"/>
      <c r="C19" s="66"/>
      <c r="D19" s="66"/>
      <c r="E19" s="66"/>
      <c r="F19" s="66"/>
      <c r="G19" s="66"/>
      <c r="H19" s="66"/>
    </row>
    <row r="20" spans="1:8" ht="12.75">
      <c r="A20" s="11" t="s">
        <v>64</v>
      </c>
      <c r="B20" s="66">
        <v>68</v>
      </c>
      <c r="C20" s="66"/>
      <c r="D20" s="66">
        <v>1097</v>
      </c>
      <c r="E20" s="66"/>
      <c r="F20" s="66">
        <v>537</v>
      </c>
      <c r="G20" s="66"/>
      <c r="H20" s="66">
        <v>1528</v>
      </c>
    </row>
    <row r="21" spans="1:8" ht="12.75">
      <c r="A21" s="11"/>
      <c r="B21" s="76"/>
      <c r="C21" s="66"/>
      <c r="D21" s="76"/>
      <c r="E21" s="66"/>
      <c r="F21" s="76"/>
      <c r="G21" s="66"/>
      <c r="H21" s="76"/>
    </row>
    <row r="22" spans="1:8" ht="12.75">
      <c r="A22" s="11"/>
      <c r="B22" s="77"/>
      <c r="C22" s="66"/>
      <c r="D22" s="77"/>
      <c r="E22" s="66"/>
      <c r="F22" s="77"/>
      <c r="G22" s="66"/>
      <c r="H22" s="77"/>
    </row>
    <row r="23" spans="1:8" ht="12.75">
      <c r="A23" s="11" t="s">
        <v>203</v>
      </c>
      <c r="B23" s="66">
        <f>SUM(B15:B21)</f>
        <v>-3884</v>
      </c>
      <c r="C23" s="66"/>
      <c r="D23" s="66">
        <f>SUM(D15:D21)</f>
        <v>-83</v>
      </c>
      <c r="E23" s="66"/>
      <c r="F23" s="66">
        <f>SUM(F15:F21)</f>
        <v>-11630</v>
      </c>
      <c r="G23" s="66"/>
      <c r="H23" s="66">
        <f>SUM(H15:H21)</f>
        <v>914</v>
      </c>
    </row>
    <row r="24" spans="1:8" ht="12.75">
      <c r="A24" s="11"/>
      <c r="B24" s="66"/>
      <c r="C24" s="66"/>
      <c r="D24" s="66"/>
      <c r="E24" s="66"/>
      <c r="F24" s="66"/>
      <c r="G24" s="66"/>
      <c r="H24" s="66"/>
    </row>
    <row r="25" spans="1:8" ht="12.75">
      <c r="A25" s="11" t="s">
        <v>7</v>
      </c>
      <c r="B25" s="66">
        <v>-515</v>
      </c>
      <c r="C25" s="66"/>
      <c r="D25" s="66">
        <v>0</v>
      </c>
      <c r="E25" s="66"/>
      <c r="F25" s="66">
        <v>-1357</v>
      </c>
      <c r="G25" s="66"/>
      <c r="H25" s="66">
        <v>0</v>
      </c>
    </row>
    <row r="26" spans="1:8" ht="12.75">
      <c r="A26" s="11"/>
      <c r="B26" s="66"/>
      <c r="C26" s="66"/>
      <c r="D26" s="66"/>
      <c r="E26" s="66"/>
      <c r="F26" s="66"/>
      <c r="G26" s="66"/>
      <c r="H26" s="66"/>
    </row>
    <row r="27" spans="1:8" ht="12.75">
      <c r="A27" s="11" t="s">
        <v>65</v>
      </c>
      <c r="B27" s="66">
        <v>1046</v>
      </c>
      <c r="C27" s="66"/>
      <c r="D27" s="66">
        <v>97</v>
      </c>
      <c r="E27" s="66"/>
      <c r="F27" s="66">
        <v>3056</v>
      </c>
      <c r="G27" s="66"/>
      <c r="H27" s="66">
        <v>341</v>
      </c>
    </row>
    <row r="28" spans="1:8" ht="12.75">
      <c r="A28" s="11"/>
      <c r="B28" s="76"/>
      <c r="C28" s="66"/>
      <c r="D28" s="76"/>
      <c r="E28" s="66"/>
      <c r="F28" s="76"/>
      <c r="G28" s="66"/>
      <c r="H28" s="76"/>
    </row>
    <row r="29" spans="1:8" ht="12.75">
      <c r="A29" s="11"/>
      <c r="B29" s="66"/>
      <c r="C29" s="66"/>
      <c r="D29" s="66"/>
      <c r="E29" s="66"/>
      <c r="F29" s="66"/>
      <c r="G29" s="66"/>
      <c r="H29" s="66"/>
    </row>
    <row r="30" spans="1:8" ht="12.75">
      <c r="A30" s="11" t="s">
        <v>202</v>
      </c>
      <c r="B30" s="66">
        <f>SUM(B22:B28)</f>
        <v>-3353</v>
      </c>
      <c r="C30" s="66"/>
      <c r="D30" s="66">
        <f>SUM(D22:D28)</f>
        <v>14</v>
      </c>
      <c r="E30" s="66"/>
      <c r="F30" s="66">
        <f>SUM(F22:F28)</f>
        <v>-9931</v>
      </c>
      <c r="G30" s="66"/>
      <c r="H30" s="66">
        <f>SUM(H22:H28)</f>
        <v>1255</v>
      </c>
    </row>
    <row r="31" spans="1:8" ht="12.75">
      <c r="A31" s="11"/>
      <c r="B31" s="66"/>
      <c r="C31" s="66"/>
      <c r="D31" s="66"/>
      <c r="E31" s="66"/>
      <c r="F31" s="66"/>
      <c r="G31" s="66"/>
      <c r="H31" s="66"/>
    </row>
    <row r="32" spans="1:8" ht="12.75">
      <c r="A32" s="11" t="s">
        <v>1</v>
      </c>
      <c r="B32" s="66">
        <v>-512</v>
      </c>
      <c r="C32" s="66"/>
      <c r="D32" s="66">
        <v>-326</v>
      </c>
      <c r="E32" s="66"/>
      <c r="F32" s="66">
        <v>-726</v>
      </c>
      <c r="G32" s="66"/>
      <c r="H32" s="66">
        <v>-580</v>
      </c>
    </row>
    <row r="33" spans="1:8" ht="12.75">
      <c r="A33" s="11"/>
      <c r="B33" s="76"/>
      <c r="C33" s="66"/>
      <c r="D33" s="76"/>
      <c r="E33" s="66"/>
      <c r="F33" s="76"/>
      <c r="G33" s="66"/>
      <c r="H33" s="76"/>
    </row>
    <row r="34" spans="1:8" ht="12.75">
      <c r="A34" s="11"/>
      <c r="B34" s="66"/>
      <c r="C34" s="66"/>
      <c r="D34" s="66"/>
      <c r="E34" s="66"/>
      <c r="F34" s="66"/>
      <c r="G34" s="66"/>
      <c r="H34" s="66"/>
    </row>
    <row r="35" spans="1:8" ht="13.5" thickBot="1">
      <c r="A35" s="11" t="s">
        <v>209</v>
      </c>
      <c r="B35" s="78">
        <f>SUM(B30:B34)</f>
        <v>-3865</v>
      </c>
      <c r="C35" s="66"/>
      <c r="D35" s="78">
        <f>SUM(D30:D34)</f>
        <v>-312</v>
      </c>
      <c r="E35" s="66"/>
      <c r="F35" s="78">
        <f>SUM(F30:F34)</f>
        <v>-10657</v>
      </c>
      <c r="G35" s="66"/>
      <c r="H35" s="78">
        <f>SUM(H30:H34)</f>
        <v>675</v>
      </c>
    </row>
    <row r="36" spans="1:8" ht="13.5" thickTop="1">
      <c r="A36" s="11"/>
      <c r="B36" s="18"/>
      <c r="C36" s="18"/>
      <c r="D36" s="20"/>
      <c r="E36" s="20"/>
      <c r="F36" s="20"/>
      <c r="G36" s="20"/>
      <c r="H36" s="19"/>
    </row>
    <row r="37" spans="1:8" ht="12.75">
      <c r="A37" s="11" t="s">
        <v>201</v>
      </c>
      <c r="B37" s="20"/>
      <c r="C37" s="20"/>
      <c r="D37" s="20"/>
      <c r="E37" s="20"/>
      <c r="F37" s="20"/>
      <c r="G37" s="20"/>
      <c r="H37" s="19"/>
    </row>
    <row r="38" spans="1:8" ht="12.75">
      <c r="A38" s="11" t="s">
        <v>66</v>
      </c>
      <c r="B38" s="79">
        <v>-6.37</v>
      </c>
      <c r="C38" s="79"/>
      <c r="D38" s="79">
        <v>-1.54</v>
      </c>
      <c r="E38" s="79"/>
      <c r="F38" s="79">
        <v>-17.56</v>
      </c>
      <c r="G38" s="79"/>
      <c r="H38" s="79">
        <v>3.34</v>
      </c>
    </row>
    <row r="39" spans="1:8" ht="12.75">
      <c r="A39" s="11"/>
      <c r="B39" s="79"/>
      <c r="C39" s="79"/>
      <c r="D39" s="79"/>
      <c r="E39" s="79"/>
      <c r="F39" s="79"/>
      <c r="G39" s="79"/>
      <c r="H39" s="79"/>
    </row>
    <row r="40" spans="1:8" ht="12.75">
      <c r="A40" s="11" t="s">
        <v>67</v>
      </c>
      <c r="B40" s="79">
        <v>-6.37</v>
      </c>
      <c r="C40" s="79"/>
      <c r="D40" s="79">
        <v>-1.54</v>
      </c>
      <c r="E40" s="79"/>
      <c r="F40" s="79">
        <v>-17.56</v>
      </c>
      <c r="G40" s="79"/>
      <c r="H40" s="79">
        <v>3.34</v>
      </c>
    </row>
    <row r="41" spans="1:8" ht="12.75">
      <c r="A41" s="11"/>
      <c r="B41" s="20"/>
      <c r="C41" s="20"/>
      <c r="D41" s="20"/>
      <c r="E41" s="20"/>
      <c r="F41" s="20"/>
      <c r="G41" s="20"/>
      <c r="H41" s="20"/>
    </row>
    <row r="42" spans="2:8" ht="12.75">
      <c r="B42" s="10"/>
      <c r="C42" s="20"/>
      <c r="D42" s="10"/>
      <c r="E42" s="20"/>
      <c r="F42" s="10"/>
      <c r="G42" s="20"/>
      <c r="H42" s="10"/>
    </row>
    <row r="43" spans="1:8" ht="12.75">
      <c r="A43" s="98" t="s">
        <v>139</v>
      </c>
      <c r="B43" s="98"/>
      <c r="C43" s="98"/>
      <c r="D43" s="98"/>
      <c r="E43" s="98"/>
      <c r="F43" s="98"/>
      <c r="G43" s="98"/>
      <c r="H43" s="98"/>
    </row>
    <row r="44" spans="1:8" ht="12.75">
      <c r="A44" s="98" t="s">
        <v>140</v>
      </c>
      <c r="B44" s="98"/>
      <c r="C44" s="98"/>
      <c r="D44" s="98"/>
      <c r="E44" s="98"/>
      <c r="F44" s="98"/>
      <c r="G44" s="98"/>
      <c r="H44" s="98"/>
    </row>
    <row r="45" spans="1:8" ht="12.75">
      <c r="A45" s="7" t="s">
        <v>127</v>
      </c>
      <c r="B45" s="10"/>
      <c r="C45" s="20"/>
      <c r="D45" s="10"/>
      <c r="E45" s="20"/>
      <c r="F45" s="10"/>
      <c r="G45" s="20"/>
      <c r="H45" s="10"/>
    </row>
    <row r="46" spans="2:8" ht="12.75">
      <c r="B46" s="10"/>
      <c r="C46" s="20"/>
      <c r="D46" s="10"/>
      <c r="E46" s="20"/>
      <c r="F46" s="10"/>
      <c r="G46" s="20"/>
      <c r="H46" s="10"/>
    </row>
    <row r="47" spans="2:8" ht="12.75">
      <c r="B47" s="10"/>
      <c r="C47" s="20"/>
      <c r="D47" s="10"/>
      <c r="E47" s="20"/>
      <c r="F47" s="10"/>
      <c r="G47" s="20"/>
      <c r="H47" s="10"/>
    </row>
    <row r="48" spans="2:8" ht="12.75">
      <c r="B48" s="10"/>
      <c r="C48" s="20"/>
      <c r="D48" s="10"/>
      <c r="E48" s="20"/>
      <c r="F48" s="10"/>
      <c r="G48" s="20"/>
      <c r="H48" s="10"/>
    </row>
    <row r="49" spans="2:8" ht="12.75">
      <c r="B49" s="10"/>
      <c r="C49" s="20"/>
      <c r="D49" s="10"/>
      <c r="E49" s="20"/>
      <c r="F49" s="10"/>
      <c r="G49" s="20"/>
      <c r="H49" s="10"/>
    </row>
    <row r="50" spans="2:8" ht="12.75">
      <c r="B50" s="10"/>
      <c r="C50" s="20"/>
      <c r="D50" s="10"/>
      <c r="E50" s="20"/>
      <c r="F50" s="10" t="s">
        <v>27</v>
      </c>
      <c r="G50" s="20"/>
      <c r="H50" s="10"/>
    </row>
    <row r="51" spans="2:8" ht="12.75">
      <c r="B51" s="10"/>
      <c r="C51" s="20"/>
      <c r="D51" s="10"/>
      <c r="E51" s="20"/>
      <c r="F51" s="10"/>
      <c r="G51" s="20"/>
      <c r="H51" s="10"/>
    </row>
    <row r="52" spans="2:8" ht="12.75">
      <c r="B52" s="10"/>
      <c r="C52" s="20"/>
      <c r="D52" s="10"/>
      <c r="E52" s="20"/>
      <c r="F52" s="10"/>
      <c r="G52" s="20"/>
      <c r="H52" s="10"/>
    </row>
    <row r="53" spans="2:8" ht="12.75">
      <c r="B53" s="10"/>
      <c r="C53" s="20"/>
      <c r="D53" s="10"/>
      <c r="E53" s="20"/>
      <c r="F53" s="10"/>
      <c r="G53" s="20"/>
      <c r="H53" s="10"/>
    </row>
    <row r="54" spans="2:8" ht="12.75">
      <c r="B54" s="10"/>
      <c r="C54" s="20"/>
      <c r="D54" s="10"/>
      <c r="E54" s="20"/>
      <c r="F54" s="10"/>
      <c r="G54" s="20"/>
      <c r="H54" s="10"/>
    </row>
    <row r="55" spans="2:8" ht="12.75">
      <c r="B55" s="10"/>
      <c r="C55" s="20"/>
      <c r="D55" s="10"/>
      <c r="E55" s="20"/>
      <c r="F55" s="10"/>
      <c r="G55" s="20"/>
      <c r="H55" s="10"/>
    </row>
    <row r="110" ht="12.75">
      <c r="B110" s="7" t="s">
        <v>27</v>
      </c>
    </row>
  </sheetData>
  <mergeCells count="6">
    <mergeCell ref="A44:H44"/>
    <mergeCell ref="A1:H1"/>
    <mergeCell ref="A2:H2"/>
    <mergeCell ref="A3:H3"/>
    <mergeCell ref="A43:H43"/>
    <mergeCell ref="A4:H4"/>
  </mergeCells>
  <printOptions horizontalCentered="1"/>
  <pageMargins left="0.7" right="0.55" top="1.24" bottom="0.393700787401575" header="0.393700787401575" footer="0.39370078740157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7"/>
  <sheetViews>
    <sheetView workbookViewId="0" topLeftCell="A1">
      <selection activeCell="B31" sqref="B31"/>
    </sheetView>
  </sheetViews>
  <sheetFormatPr defaultColWidth="9.140625" defaultRowHeight="12.75"/>
  <cols>
    <col min="1" max="1" width="2.8515625" style="7" customWidth="1"/>
    <col min="2" max="2" width="41.28125" style="7" customWidth="1"/>
    <col min="3" max="3" width="15.7109375" style="7" customWidth="1"/>
    <col min="4" max="4" width="0.85546875" style="7" customWidth="1"/>
    <col min="5" max="5" width="15.7109375" style="7" customWidth="1"/>
    <col min="6" max="16384" width="9.140625" style="7" customWidth="1"/>
  </cols>
  <sheetData>
    <row r="1" spans="1:6" ht="18">
      <c r="A1" s="99" t="s">
        <v>194</v>
      </c>
      <c r="B1" s="99"/>
      <c r="C1" s="99"/>
      <c r="D1" s="99"/>
      <c r="E1" s="99"/>
      <c r="F1" s="12"/>
    </row>
    <row r="2" spans="1:6" ht="12.75">
      <c r="A2" s="100" t="s">
        <v>132</v>
      </c>
      <c r="B2" s="100"/>
      <c r="C2" s="100"/>
      <c r="D2" s="100"/>
      <c r="E2" s="100"/>
      <c r="F2" s="10"/>
    </row>
    <row r="3" spans="1:6" ht="12.75">
      <c r="A3" s="100" t="str">
        <f>'IS'!A3</f>
        <v>FOR THE FINANCIAL YEAR ENDED 31 DECEMBER 2002</v>
      </c>
      <c r="B3" s="100"/>
      <c r="C3" s="100"/>
      <c r="D3" s="100"/>
      <c r="E3" s="100"/>
      <c r="F3" s="10"/>
    </row>
    <row r="4" spans="1:6" ht="12.75">
      <c r="A4" s="100" t="s">
        <v>193</v>
      </c>
      <c r="B4" s="100"/>
      <c r="C4" s="100"/>
      <c r="D4" s="100"/>
      <c r="E4" s="100"/>
      <c r="F4" s="10"/>
    </row>
    <row r="5" spans="1:6" ht="12.75">
      <c r="A5" s="10"/>
      <c r="B5" s="10"/>
      <c r="C5" s="10"/>
      <c r="D5" s="10"/>
      <c r="E5" s="10"/>
      <c r="F5" s="10"/>
    </row>
    <row r="7" ht="12.75">
      <c r="A7" s="3" t="s">
        <v>135</v>
      </c>
    </row>
    <row r="9" spans="1:5" ht="12.75">
      <c r="A9" s="11"/>
      <c r="B9" s="11"/>
      <c r="C9" s="8">
        <v>37621</v>
      </c>
      <c r="D9" s="8"/>
      <c r="E9" s="8">
        <v>37256</v>
      </c>
    </row>
    <row r="10" spans="1:5" ht="12.75">
      <c r="A10" s="11"/>
      <c r="B10" s="11"/>
      <c r="C10" s="6" t="s">
        <v>12</v>
      </c>
      <c r="D10" s="6"/>
      <c r="E10" s="6" t="s">
        <v>12</v>
      </c>
    </row>
    <row r="11" spans="1:5" ht="12.75">
      <c r="A11" s="11"/>
      <c r="B11" s="11"/>
      <c r="C11" s="23"/>
      <c r="D11" s="23"/>
      <c r="E11" s="23"/>
    </row>
    <row r="12" spans="1:5" ht="12.75">
      <c r="A12" s="5" t="s">
        <v>68</v>
      </c>
      <c r="B12" s="11"/>
      <c r="C12" s="19">
        <v>16817</v>
      </c>
      <c r="D12" s="19"/>
      <c r="E12" s="19">
        <v>18694</v>
      </c>
    </row>
    <row r="13" spans="1:5" ht="12.75">
      <c r="A13" s="5"/>
      <c r="B13" s="11"/>
      <c r="C13" s="19"/>
      <c r="D13" s="19"/>
      <c r="E13" s="19"/>
    </row>
    <row r="14" spans="1:5" ht="12.75">
      <c r="A14" s="5" t="s">
        <v>13</v>
      </c>
      <c r="B14" s="11"/>
      <c r="C14" s="19">
        <v>285</v>
      </c>
      <c r="D14" s="19"/>
      <c r="E14" s="19">
        <f>411+384</f>
        <v>795</v>
      </c>
    </row>
    <row r="15" spans="1:5" ht="12.75">
      <c r="A15" s="11"/>
      <c r="B15" s="11"/>
      <c r="C15" s="19"/>
      <c r="D15" s="19"/>
      <c r="E15" s="19"/>
    </row>
    <row r="16" spans="1:6" ht="12.75">
      <c r="A16" s="5" t="s">
        <v>14</v>
      </c>
      <c r="B16" s="11"/>
      <c r="F16" s="13"/>
    </row>
    <row r="17" spans="1:5" ht="12.75">
      <c r="A17" s="5"/>
      <c r="B17" s="11" t="s">
        <v>8</v>
      </c>
      <c r="C17" s="27">
        <v>10826</v>
      </c>
      <c r="D17" s="25"/>
      <c r="E17" s="27">
        <v>13923</v>
      </c>
    </row>
    <row r="18" spans="1:5" ht="12.75">
      <c r="A18" s="5"/>
      <c r="B18" s="11" t="s">
        <v>69</v>
      </c>
      <c r="C18" s="14">
        <v>11291</v>
      </c>
      <c r="D18" s="25"/>
      <c r="E18" s="14">
        <f>11616+1061</f>
        <v>12677</v>
      </c>
    </row>
    <row r="19" spans="1:5" ht="12.75">
      <c r="A19" s="5"/>
      <c r="B19" s="11" t="s">
        <v>70</v>
      </c>
      <c r="C19" s="14">
        <v>131047</v>
      </c>
      <c r="D19" s="25"/>
      <c r="E19" s="14">
        <v>16864</v>
      </c>
    </row>
    <row r="20" spans="1:5" ht="12.75">
      <c r="A20" s="5"/>
      <c r="B20" s="11"/>
      <c r="C20" s="15">
        <f>SUM(C17:C19)</f>
        <v>153164</v>
      </c>
      <c r="D20" s="19"/>
      <c r="E20" s="15">
        <f>SUM(E17:E19)</f>
        <v>43464</v>
      </c>
    </row>
    <row r="21" spans="1:5" ht="12.75">
      <c r="A21" s="5"/>
      <c r="B21" s="11"/>
      <c r="C21" s="19"/>
      <c r="D21" s="19"/>
      <c r="E21" s="19"/>
    </row>
    <row r="22" spans="1:2" ht="12.75">
      <c r="A22" s="5" t="s">
        <v>3</v>
      </c>
      <c r="B22" s="11"/>
    </row>
    <row r="23" spans="1:5" ht="12.75">
      <c r="A23" s="5"/>
      <c r="B23" s="11" t="s">
        <v>71</v>
      </c>
      <c r="C23" s="27">
        <v>11378</v>
      </c>
      <c r="D23" s="25"/>
      <c r="E23" s="27">
        <f>4962+5651</f>
        <v>10613</v>
      </c>
    </row>
    <row r="24" spans="1:5" ht="12.75">
      <c r="A24" s="5"/>
      <c r="B24" s="11" t="s">
        <v>1</v>
      </c>
      <c r="C24" s="14">
        <v>499</v>
      </c>
      <c r="D24" s="25"/>
      <c r="E24" s="14">
        <v>594</v>
      </c>
    </row>
    <row r="25" spans="1:5" ht="12.75">
      <c r="A25" s="5"/>
      <c r="B25" s="11"/>
      <c r="C25" s="15">
        <f>SUM(C23:C24)</f>
        <v>11877</v>
      </c>
      <c r="D25" s="19"/>
      <c r="E25" s="15">
        <f>SUM(E23:E24)</f>
        <v>11207</v>
      </c>
    </row>
    <row r="26" spans="1:5" ht="12.75">
      <c r="A26" s="5"/>
      <c r="B26" s="11"/>
      <c r="C26" s="19"/>
      <c r="D26" s="19"/>
      <c r="E26" s="19"/>
    </row>
    <row r="27" spans="1:5" ht="12.75">
      <c r="A27" s="5" t="s">
        <v>136</v>
      </c>
      <c r="B27" s="11"/>
      <c r="C27" s="19">
        <f>C20-C25</f>
        <v>141287</v>
      </c>
      <c r="D27" s="19"/>
      <c r="E27" s="19">
        <f>E20-E25</f>
        <v>32257</v>
      </c>
    </row>
    <row r="28" spans="1:5" ht="12.75">
      <c r="A28" s="11"/>
      <c r="B28" s="11"/>
      <c r="C28" s="19"/>
      <c r="D28" s="19"/>
      <c r="E28" s="19"/>
    </row>
    <row r="29" spans="1:5" ht="13.5" thickBot="1">
      <c r="A29" s="11"/>
      <c r="B29" s="11"/>
      <c r="C29" s="26">
        <f>SUM(C12:C14)+C27</f>
        <v>158389</v>
      </c>
      <c r="D29" s="19"/>
      <c r="E29" s="26">
        <f>SUM(E12:E14)+E27</f>
        <v>51746</v>
      </c>
    </row>
    <row r="30" spans="1:5" ht="13.5" thickTop="1">
      <c r="A30" s="11"/>
      <c r="B30" s="11"/>
      <c r="C30" s="19"/>
      <c r="D30" s="19"/>
      <c r="E30" s="19"/>
    </row>
    <row r="31" spans="1:5" ht="12.75">
      <c r="A31" s="11" t="s">
        <v>16</v>
      </c>
      <c r="B31" s="11"/>
      <c r="C31" s="19">
        <v>80784</v>
      </c>
      <c r="D31" s="19"/>
      <c r="E31" s="19">
        <v>20196</v>
      </c>
    </row>
    <row r="32" spans="1:5" ht="12.75">
      <c r="A32" s="11" t="s">
        <v>2</v>
      </c>
      <c r="B32" s="11"/>
      <c r="C32" s="21">
        <v>36927</v>
      </c>
      <c r="D32" s="19"/>
      <c r="E32" s="21">
        <v>31010</v>
      </c>
    </row>
    <row r="33" spans="1:5" ht="12.75">
      <c r="A33" s="5" t="s">
        <v>15</v>
      </c>
      <c r="B33" s="11"/>
      <c r="C33" s="19">
        <f>SUM(C31:C32)</f>
        <v>117711</v>
      </c>
      <c r="D33" s="19"/>
      <c r="E33" s="19">
        <f>SUM(E31:E32)</f>
        <v>51206</v>
      </c>
    </row>
    <row r="34" spans="1:5" ht="12.75">
      <c r="A34" s="5"/>
      <c r="B34" s="11"/>
      <c r="C34" s="19"/>
      <c r="D34" s="19"/>
      <c r="E34" s="19"/>
    </row>
    <row r="35" spans="1:2" ht="12.75">
      <c r="A35" s="5" t="s">
        <v>72</v>
      </c>
      <c r="B35" s="11"/>
    </row>
    <row r="36" spans="1:5" ht="12.75">
      <c r="A36" s="11"/>
      <c r="B36" s="11" t="s">
        <v>73</v>
      </c>
      <c r="C36" s="80">
        <v>40392</v>
      </c>
      <c r="D36" s="19"/>
      <c r="E36" s="80">
        <v>0</v>
      </c>
    </row>
    <row r="37" spans="1:5" ht="12.75">
      <c r="A37" s="11"/>
      <c r="B37" s="11" t="s">
        <v>74</v>
      </c>
      <c r="C37" s="81">
        <v>286</v>
      </c>
      <c r="D37" s="19"/>
      <c r="E37" s="81">
        <v>540</v>
      </c>
    </row>
    <row r="38" spans="1:5" ht="12.75">
      <c r="A38" s="11"/>
      <c r="B38" s="11"/>
      <c r="C38" s="15">
        <f>SUM(C36:C37)</f>
        <v>40678</v>
      </c>
      <c r="D38" s="19"/>
      <c r="E38" s="15">
        <f>SUM(E36:E37)</f>
        <v>540</v>
      </c>
    </row>
    <row r="39" spans="1:5" ht="12.75">
      <c r="A39" s="11"/>
      <c r="B39" s="11"/>
      <c r="C39" s="19"/>
      <c r="D39" s="19"/>
      <c r="E39" s="19"/>
    </row>
    <row r="40" spans="1:7" ht="13.5" thickBot="1">
      <c r="A40" s="11"/>
      <c r="B40" s="11"/>
      <c r="C40" s="26">
        <f>C33+C38</f>
        <v>158389</v>
      </c>
      <c r="D40" s="19"/>
      <c r="E40" s="26">
        <f>E33+E38</f>
        <v>51746</v>
      </c>
      <c r="G40" s="16"/>
    </row>
    <row r="41" spans="1:7" ht="13.5" thickTop="1">
      <c r="A41" s="11"/>
      <c r="B41" s="11"/>
      <c r="C41" s="20"/>
      <c r="D41" s="20"/>
      <c r="E41" s="20"/>
      <c r="G41" s="16"/>
    </row>
    <row r="42" spans="1:7" ht="13.5" thickBot="1">
      <c r="A42" s="11" t="s">
        <v>200</v>
      </c>
      <c r="B42" s="11"/>
      <c r="C42" s="85">
        <f>(C33-C14)/C31</f>
        <v>1.453579916815211</v>
      </c>
      <c r="D42" s="20"/>
      <c r="E42" s="85">
        <f>(E33-E14)/E31</f>
        <v>2.4960883343236286</v>
      </c>
      <c r="G42" s="16"/>
    </row>
    <row r="43" spans="1:7" ht="13.5" thickTop="1">
      <c r="A43" s="11"/>
      <c r="B43" s="11"/>
      <c r="C43" s="11"/>
      <c r="D43" s="11"/>
      <c r="E43" s="11"/>
      <c r="G43" s="16"/>
    </row>
    <row r="45" spans="1:6" ht="12.75">
      <c r="A45" s="98" t="s">
        <v>137</v>
      </c>
      <c r="B45" s="98"/>
      <c r="C45" s="98"/>
      <c r="D45" s="98"/>
      <c r="E45" s="98"/>
      <c r="F45" s="10"/>
    </row>
    <row r="46" spans="1:6" ht="12.75">
      <c r="A46" s="98" t="s">
        <v>138</v>
      </c>
      <c r="B46" s="98"/>
      <c r="C46" s="98"/>
      <c r="D46" s="98"/>
      <c r="E46" s="98"/>
      <c r="F46" s="10"/>
    </row>
    <row r="47" spans="2:6" ht="12.75">
      <c r="B47" s="10"/>
      <c r="C47" s="10"/>
      <c r="D47" s="10"/>
      <c r="E47" s="10"/>
      <c r="F47" s="10"/>
    </row>
    <row r="52" spans="3:5" ht="12.75">
      <c r="C52" s="13"/>
      <c r="D52" s="13"/>
      <c r="E52" s="13"/>
    </row>
    <row r="54" ht="12.75">
      <c r="A54" s="7" t="s">
        <v>127</v>
      </c>
    </row>
    <row r="117" ht="12.75">
      <c r="E117" s="7" t="s">
        <v>27</v>
      </c>
    </row>
  </sheetData>
  <mergeCells count="6">
    <mergeCell ref="A46:E46"/>
    <mergeCell ref="A1:E1"/>
    <mergeCell ref="A2:E2"/>
    <mergeCell ref="A3:E3"/>
    <mergeCell ref="A45:E45"/>
    <mergeCell ref="A4:E4"/>
  </mergeCells>
  <printOptions horizontalCentered="1"/>
  <pageMargins left="0.3937007874015748" right="0.3937007874015748" top="0.81" bottom="0.3937007874015748" header="0.3937007874015748" footer="0.4330708661417323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9">
      <selection activeCell="B31" sqref="B31"/>
    </sheetView>
  </sheetViews>
  <sheetFormatPr defaultColWidth="9.140625" defaultRowHeight="12.75"/>
  <cols>
    <col min="1" max="1" width="4.57421875" style="3" customWidth="1"/>
    <col min="2" max="2" width="35.8515625" style="3" customWidth="1"/>
    <col min="3" max="3" width="9.7109375" style="3" customWidth="1"/>
    <col min="4" max="4" width="0.85546875" style="3" customWidth="1"/>
    <col min="5" max="5" width="10.7109375" style="3" customWidth="1"/>
    <col min="6" max="6" width="0.85546875" style="3" customWidth="1"/>
    <col min="7" max="7" width="10.7109375" style="3" customWidth="1"/>
    <col min="8" max="8" width="0.85546875" style="3" customWidth="1"/>
    <col min="9" max="9" width="9.7109375" style="3" customWidth="1"/>
    <col min="10" max="10" width="0.85546875" style="3" customWidth="1"/>
    <col min="11" max="11" width="9.7109375" style="3" customWidth="1"/>
    <col min="12" max="16384" width="9.140625" style="3" customWidth="1"/>
  </cols>
  <sheetData>
    <row r="1" spans="1:11" s="7" customFormat="1" ht="18">
      <c r="A1" s="99" t="s">
        <v>194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s="7" customFormat="1" ht="12.75">
      <c r="A2" s="100" t="s">
        <v>132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s="7" customFormat="1" ht="12.75">
      <c r="A3" s="100" t="str">
        <f>'BS'!A3</f>
        <v>FOR THE FINANCIAL YEAR ENDED 31 DECEMBER 2002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ht="12.75">
      <c r="A4" s="100" t="s">
        <v>193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1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7" ht="12.75">
      <c r="A7" s="3" t="s">
        <v>147</v>
      </c>
    </row>
    <row r="9" spans="1:11" ht="12.75">
      <c r="A9" s="5"/>
      <c r="B9" s="5"/>
      <c r="C9" s="6"/>
      <c r="D9" s="6"/>
      <c r="E9" s="6" t="s">
        <v>89</v>
      </c>
      <c r="F9" s="6"/>
      <c r="G9" s="6" t="s">
        <v>89</v>
      </c>
      <c r="H9" s="6"/>
      <c r="I9" s="6"/>
      <c r="J9" s="6"/>
      <c r="K9" s="6"/>
    </row>
    <row r="10" spans="1:11" ht="12.75">
      <c r="A10" s="5"/>
      <c r="B10" s="5"/>
      <c r="C10" s="6" t="s">
        <v>87</v>
      </c>
      <c r="D10" s="6"/>
      <c r="E10" s="6" t="s">
        <v>128</v>
      </c>
      <c r="F10" s="6"/>
      <c r="G10" s="6" t="s">
        <v>128</v>
      </c>
      <c r="I10" s="6" t="s">
        <v>90</v>
      </c>
      <c r="J10" s="6"/>
      <c r="K10" s="6"/>
    </row>
    <row r="11" spans="1:11" ht="12.75">
      <c r="A11" s="5"/>
      <c r="B11" s="5"/>
      <c r="C11" s="6" t="s">
        <v>88</v>
      </c>
      <c r="D11" s="6"/>
      <c r="E11" s="6" t="s">
        <v>129</v>
      </c>
      <c r="F11" s="6"/>
      <c r="G11" s="6" t="s">
        <v>254</v>
      </c>
      <c r="I11" s="6" t="s">
        <v>91</v>
      </c>
      <c r="J11" s="6"/>
      <c r="K11" s="6" t="s">
        <v>46</v>
      </c>
    </row>
    <row r="12" spans="1:11" ht="12.75">
      <c r="A12" s="5"/>
      <c r="B12" s="5"/>
      <c r="C12" s="6" t="s">
        <v>12</v>
      </c>
      <c r="D12" s="6"/>
      <c r="E12" s="6" t="s">
        <v>12</v>
      </c>
      <c r="F12" s="6"/>
      <c r="G12" s="6" t="s">
        <v>12</v>
      </c>
      <c r="I12" s="6" t="s">
        <v>12</v>
      </c>
      <c r="J12" s="6"/>
      <c r="K12" s="6" t="s">
        <v>12</v>
      </c>
    </row>
    <row r="13" spans="1:11" ht="12.75">
      <c r="A13" s="5"/>
      <c r="B13" s="5"/>
      <c r="C13" s="6"/>
      <c r="D13" s="6"/>
      <c r="E13" s="6"/>
      <c r="F13" s="6"/>
      <c r="I13" s="6"/>
      <c r="J13" s="6"/>
      <c r="K13" s="6"/>
    </row>
    <row r="14" spans="1:11" ht="12.75">
      <c r="A14" s="5" t="s">
        <v>249</v>
      </c>
      <c r="B14" s="5"/>
      <c r="C14" s="6"/>
      <c r="D14" s="6"/>
      <c r="E14" s="6"/>
      <c r="F14" s="6"/>
      <c r="I14" s="6"/>
      <c r="J14" s="6"/>
      <c r="K14" s="6"/>
    </row>
    <row r="15" spans="1:11" ht="12.75">
      <c r="A15" s="5"/>
      <c r="B15" s="5"/>
      <c r="C15" s="24"/>
      <c r="D15" s="24"/>
      <c r="E15" s="24"/>
      <c r="F15" s="24"/>
      <c r="I15" s="24"/>
      <c r="J15" s="24"/>
      <c r="K15" s="24"/>
    </row>
    <row r="16" spans="1:2" s="7" customFormat="1" ht="12.75">
      <c r="A16" s="11" t="s">
        <v>220</v>
      </c>
      <c r="B16" s="11"/>
    </row>
    <row r="17" spans="1:11" s="7" customFormat="1" ht="12.75">
      <c r="A17" s="11" t="s">
        <v>221</v>
      </c>
      <c r="B17" s="11"/>
      <c r="C17" s="66">
        <v>20196</v>
      </c>
      <c r="D17" s="66"/>
      <c r="E17" s="66">
        <f>21176+5162</f>
        <v>26338</v>
      </c>
      <c r="F17" s="66"/>
      <c r="G17" s="10">
        <v>0</v>
      </c>
      <c r="I17" s="66">
        <v>3800</v>
      </c>
      <c r="J17" s="66"/>
      <c r="K17" s="66">
        <f>SUM(C17:I17)</f>
        <v>50334</v>
      </c>
    </row>
    <row r="18" spans="1:11" s="7" customFormat="1" ht="12.75">
      <c r="A18" s="11"/>
      <c r="B18" s="11"/>
      <c r="C18" s="66"/>
      <c r="D18" s="66"/>
      <c r="E18" s="66"/>
      <c r="F18" s="66"/>
      <c r="G18" s="10"/>
      <c r="I18" s="66"/>
      <c r="J18" s="66"/>
      <c r="K18" s="66"/>
    </row>
    <row r="19" spans="1:11" s="7" customFormat="1" ht="12.75">
      <c r="A19" s="28" t="s">
        <v>226</v>
      </c>
      <c r="B19" s="28" t="s">
        <v>225</v>
      </c>
      <c r="C19" s="66"/>
      <c r="D19" s="66"/>
      <c r="E19" s="66"/>
      <c r="F19" s="66"/>
      <c r="G19" s="10"/>
      <c r="I19" s="66"/>
      <c r="J19" s="66"/>
      <c r="K19" s="66"/>
    </row>
    <row r="20" spans="1:11" s="7" customFormat="1" ht="12.75">
      <c r="A20" s="28" t="s">
        <v>222</v>
      </c>
      <c r="B20" s="28"/>
      <c r="C20" s="66">
        <v>0</v>
      </c>
      <c r="D20" s="66"/>
      <c r="E20" s="66">
        <v>0</v>
      </c>
      <c r="F20" s="66"/>
      <c r="G20" s="10">
        <v>0</v>
      </c>
      <c r="I20" s="66">
        <v>872</v>
      </c>
      <c r="J20" s="66"/>
      <c r="K20" s="66">
        <f>SUM(C20:I20)</f>
        <v>872</v>
      </c>
    </row>
    <row r="21" spans="1:11" s="7" customFormat="1" ht="12.75">
      <c r="A21" s="28"/>
      <c r="B21" s="28"/>
      <c r="C21" s="87"/>
      <c r="E21" s="87"/>
      <c r="F21" s="11"/>
      <c r="G21" s="92"/>
      <c r="I21" s="87"/>
      <c r="K21" s="87"/>
    </row>
    <row r="22" spans="1:11" s="7" customFormat="1" ht="12.75">
      <c r="A22" s="28" t="s">
        <v>223</v>
      </c>
      <c r="B22" s="28"/>
      <c r="C22" s="66">
        <f>SUM(C17:C20)</f>
        <v>20196</v>
      </c>
      <c r="D22" s="66"/>
      <c r="E22" s="66">
        <f>SUM(E17:E20)</f>
        <v>26338</v>
      </c>
      <c r="F22" s="66"/>
      <c r="G22" s="66">
        <f>SUM(G17:G20)</f>
        <v>0</v>
      </c>
      <c r="I22" s="66">
        <f>SUM(I17:I20)</f>
        <v>4672</v>
      </c>
      <c r="J22" s="66"/>
      <c r="K22" s="66">
        <f>SUM(K17:K20)</f>
        <v>51206</v>
      </c>
    </row>
    <row r="23" spans="1:11" s="7" customFormat="1" ht="12.75">
      <c r="A23" s="11"/>
      <c r="B23" s="11"/>
      <c r="C23" s="66"/>
      <c r="D23" s="66"/>
      <c r="E23" s="66"/>
      <c r="F23" s="66"/>
      <c r="G23" s="10"/>
      <c r="I23" s="66"/>
      <c r="J23" s="66"/>
      <c r="K23" s="66"/>
    </row>
    <row r="24" spans="1:11" s="7" customFormat="1" ht="12.75">
      <c r="A24" s="11" t="s">
        <v>224</v>
      </c>
      <c r="B24" s="11"/>
      <c r="C24" s="66">
        <v>60588</v>
      </c>
      <c r="D24" s="66"/>
      <c r="E24" s="66">
        <v>17446</v>
      </c>
      <c r="F24" s="66"/>
      <c r="G24" s="10">
        <v>0</v>
      </c>
      <c r="I24" s="66">
        <v>-10657</v>
      </c>
      <c r="J24" s="66"/>
      <c r="K24" s="66">
        <f>SUM(C24:I24)</f>
        <v>67377</v>
      </c>
    </row>
    <row r="25" spans="1:11" s="7" customFormat="1" ht="12.75">
      <c r="A25" s="11" t="s">
        <v>240</v>
      </c>
      <c r="B25" s="11"/>
      <c r="C25" s="66">
        <v>0</v>
      </c>
      <c r="D25" s="66"/>
      <c r="E25" s="66">
        <v>0</v>
      </c>
      <c r="F25" s="66"/>
      <c r="G25" s="10">
        <v>0</v>
      </c>
      <c r="I25" s="66">
        <v>-872</v>
      </c>
      <c r="J25" s="66"/>
      <c r="K25" s="66">
        <f>SUM(C25:I25)</f>
        <v>-872</v>
      </c>
    </row>
    <row r="26" spans="1:11" s="7" customFormat="1" ht="12.75">
      <c r="A26" s="11"/>
      <c r="B26" s="11"/>
      <c r="C26" s="66"/>
      <c r="D26" s="66"/>
      <c r="E26" s="66"/>
      <c r="F26" s="66"/>
      <c r="G26" s="10"/>
      <c r="I26" s="66"/>
      <c r="J26" s="66"/>
      <c r="K26" s="66"/>
    </row>
    <row r="27" spans="1:11" s="7" customFormat="1" ht="13.5" thickBot="1">
      <c r="A27" s="11" t="s">
        <v>250</v>
      </c>
      <c r="B27" s="11"/>
      <c r="C27" s="83">
        <f>SUM(C22:C26)</f>
        <v>80784</v>
      </c>
      <c r="D27" s="66"/>
      <c r="E27" s="83">
        <f>SUM(E22:E26)</f>
        <v>43784</v>
      </c>
      <c r="F27" s="66"/>
      <c r="G27" s="83">
        <f>SUM(G22:G26)</f>
        <v>0</v>
      </c>
      <c r="I27" s="83">
        <f>SUM(I22:I26)</f>
        <v>-6857</v>
      </c>
      <c r="J27" s="66"/>
      <c r="K27" s="83">
        <f>SUM(K22:K26)</f>
        <v>117711</v>
      </c>
    </row>
    <row r="28" spans="1:11" s="7" customFormat="1" ht="13.5" thickTop="1">
      <c r="A28" s="11"/>
      <c r="B28" s="11"/>
      <c r="C28" s="19"/>
      <c r="D28" s="19"/>
      <c r="E28" s="19"/>
      <c r="F28" s="19"/>
      <c r="G28" s="19"/>
      <c r="H28" s="19"/>
      <c r="I28" s="19"/>
      <c r="J28" s="19"/>
      <c r="K28" s="19"/>
    </row>
    <row r="29" spans="1:11" s="7" customFormat="1" ht="12.75">
      <c r="A29" s="11"/>
      <c r="B29" s="11"/>
      <c r="C29" s="19"/>
      <c r="D29" s="19"/>
      <c r="E29" s="19"/>
      <c r="F29" s="19"/>
      <c r="G29" s="19"/>
      <c r="H29" s="19"/>
      <c r="I29" s="19"/>
      <c r="J29" s="19"/>
      <c r="K29" s="19"/>
    </row>
    <row r="30" spans="1:11" ht="12.75">
      <c r="A30" s="5" t="s">
        <v>251</v>
      </c>
      <c r="B30" s="5"/>
      <c r="C30" s="6"/>
      <c r="D30" s="6"/>
      <c r="E30" s="6"/>
      <c r="F30" s="6"/>
      <c r="G30" s="6"/>
      <c r="H30" s="6"/>
      <c r="I30" s="6"/>
      <c r="J30" s="6"/>
      <c r="K30" s="6"/>
    </row>
    <row r="31" spans="1:11" ht="12.75">
      <c r="A31" s="5"/>
      <c r="B31" s="5"/>
      <c r="C31" s="24"/>
      <c r="D31" s="24"/>
      <c r="E31" s="24"/>
      <c r="F31" s="24"/>
      <c r="G31" s="24"/>
      <c r="H31" s="24"/>
      <c r="I31" s="24"/>
      <c r="J31" s="24"/>
      <c r="K31" s="24"/>
    </row>
    <row r="32" spans="1:11" s="7" customFormat="1" ht="12.75">
      <c r="A32" s="28" t="s">
        <v>252</v>
      </c>
      <c r="B32" s="28"/>
      <c r="C32" s="66">
        <v>20196</v>
      </c>
      <c r="D32" s="66"/>
      <c r="E32" s="66">
        <f>21176+5162</f>
        <v>26338</v>
      </c>
      <c r="F32" s="66"/>
      <c r="G32" s="66">
        <v>2620</v>
      </c>
      <c r="H32" s="66"/>
      <c r="I32" s="66">
        <v>1355</v>
      </c>
      <c r="J32" s="66"/>
      <c r="K32" s="66">
        <f>SUM(C32:I32)</f>
        <v>50509</v>
      </c>
    </row>
    <row r="33" spans="1:11" s="7" customFormat="1" ht="12.75">
      <c r="A33" s="11"/>
      <c r="B33" s="11"/>
      <c r="C33" s="66"/>
      <c r="D33" s="66"/>
      <c r="E33" s="66"/>
      <c r="F33" s="66"/>
      <c r="G33" s="66"/>
      <c r="H33" s="66"/>
      <c r="I33" s="66"/>
      <c r="J33" s="66"/>
      <c r="K33" s="66"/>
    </row>
    <row r="34" spans="1:11" s="7" customFormat="1" ht="12.75">
      <c r="A34" s="11" t="s">
        <v>224</v>
      </c>
      <c r="B34" s="11"/>
      <c r="C34" s="66">
        <v>0</v>
      </c>
      <c r="D34" s="66"/>
      <c r="E34" s="66">
        <v>0</v>
      </c>
      <c r="F34" s="66"/>
      <c r="G34" s="66">
        <v>0</v>
      </c>
      <c r="H34" s="66"/>
      <c r="I34" s="66">
        <v>697</v>
      </c>
      <c r="J34" s="66"/>
      <c r="K34" s="66">
        <f>SUM(C34:I34)</f>
        <v>697</v>
      </c>
    </row>
    <row r="35" spans="1:11" s="7" customFormat="1" ht="12.75">
      <c r="A35" s="11" t="s">
        <v>255</v>
      </c>
      <c r="B35" s="11"/>
      <c r="C35" s="66">
        <v>0</v>
      </c>
      <c r="D35" s="66"/>
      <c r="E35" s="66">
        <v>0</v>
      </c>
      <c r="F35" s="66"/>
      <c r="G35" s="66">
        <v>0</v>
      </c>
      <c r="H35" s="66"/>
      <c r="I35" s="66">
        <v>-872</v>
      </c>
      <c r="J35" s="66"/>
      <c r="K35" s="66">
        <f>SUM(C35:I35)</f>
        <v>-872</v>
      </c>
    </row>
    <row r="36" spans="1:11" s="7" customFormat="1" ht="12.75">
      <c r="A36" s="11" t="s">
        <v>256</v>
      </c>
      <c r="B36" s="11"/>
      <c r="C36" s="66">
        <v>0</v>
      </c>
      <c r="D36" s="66"/>
      <c r="E36" s="66">
        <v>0</v>
      </c>
      <c r="F36" s="66"/>
      <c r="G36" s="66">
        <v>-2620</v>
      </c>
      <c r="H36" s="66"/>
      <c r="I36" s="66">
        <v>2620</v>
      </c>
      <c r="J36" s="66"/>
      <c r="K36" s="66">
        <f>SUM(C36:I36)</f>
        <v>0</v>
      </c>
    </row>
    <row r="37" spans="1:11" s="7" customFormat="1" ht="12.75">
      <c r="A37" s="11"/>
      <c r="B37" s="11"/>
      <c r="C37" s="66"/>
      <c r="D37" s="66"/>
      <c r="E37" s="66"/>
      <c r="F37" s="66"/>
      <c r="G37" s="66"/>
      <c r="H37" s="66"/>
      <c r="I37" s="66"/>
      <c r="J37" s="66"/>
      <c r="K37" s="66"/>
    </row>
    <row r="38" spans="1:11" s="7" customFormat="1" ht="13.5" thickBot="1">
      <c r="A38" s="11" t="s">
        <v>253</v>
      </c>
      <c r="B38" s="11"/>
      <c r="C38" s="83">
        <f>SUM(C32:C37)</f>
        <v>20196</v>
      </c>
      <c r="D38" s="66"/>
      <c r="E38" s="83">
        <f>SUM(E32:E37)</f>
        <v>26338</v>
      </c>
      <c r="F38" s="66"/>
      <c r="G38" s="83">
        <f>SUM(G32:G37)</f>
        <v>0</v>
      </c>
      <c r="H38" s="66"/>
      <c r="I38" s="83">
        <f>SUM(I32:I37)</f>
        <v>3800</v>
      </c>
      <c r="J38" s="66"/>
      <c r="K38" s="83">
        <f>SUM(K32:K37)</f>
        <v>50334</v>
      </c>
    </row>
    <row r="39" spans="1:11" s="7" customFormat="1" ht="13.5" thickTop="1">
      <c r="A39" s="11"/>
      <c r="B39" s="11"/>
      <c r="C39" s="19"/>
      <c r="D39" s="19"/>
      <c r="E39" s="19"/>
      <c r="F39" s="19"/>
      <c r="G39" s="19"/>
      <c r="H39" s="19"/>
      <c r="I39" s="19"/>
      <c r="J39" s="19"/>
      <c r="K39" s="19"/>
    </row>
    <row r="40" ht="12.75">
      <c r="A40" t="s">
        <v>273</v>
      </c>
    </row>
    <row r="41" spans="1:3" ht="12.75">
      <c r="A41" s="86"/>
      <c r="B41" s="72" t="s">
        <v>227</v>
      </c>
      <c r="C41" s="32"/>
    </row>
    <row r="42" spans="1:3" ht="12.75">
      <c r="A42" s="3"/>
      <c r="B42" s="72" t="s">
        <v>228</v>
      </c>
      <c r="C42" s="32"/>
    </row>
    <row r="43" spans="1:3" ht="12.75">
      <c r="A43" s="3"/>
      <c r="B43" s="72" t="s">
        <v>229</v>
      </c>
      <c r="C43" s="32"/>
    </row>
    <row r="44" spans="1:3" ht="12.75">
      <c r="A44" s="3"/>
      <c r="B44" s="72" t="s">
        <v>230</v>
      </c>
      <c r="C44" s="32"/>
    </row>
    <row r="45" spans="2:3" ht="12.75">
      <c r="B45" s="72"/>
      <c r="C45" s="32"/>
    </row>
    <row r="46" spans="1:3" ht="12.75">
      <c r="A46" s="3"/>
      <c r="B46" s="72" t="s">
        <v>231</v>
      </c>
      <c r="C46" s="32"/>
    </row>
    <row r="47" ht="12.75">
      <c r="B47" t="s">
        <v>232</v>
      </c>
    </row>
    <row r="48" ht="12.75"/>
    <row r="49" spans="1:11" ht="12.75">
      <c r="A49" s="98" t="s">
        <v>130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</row>
    <row r="50" spans="1:11" ht="12.75">
      <c r="A50" s="98" t="s">
        <v>131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</row>
  </sheetData>
  <mergeCells count="6">
    <mergeCell ref="A50:K50"/>
    <mergeCell ref="A1:K1"/>
    <mergeCell ref="A2:K2"/>
    <mergeCell ref="A3:K3"/>
    <mergeCell ref="A49:K49"/>
    <mergeCell ref="A4:K4"/>
  </mergeCells>
  <printOptions/>
  <pageMargins left="0.75" right="0.4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5"/>
  <sheetViews>
    <sheetView workbookViewId="0" topLeftCell="A1">
      <selection activeCell="A1" sqref="A1:F56"/>
    </sheetView>
  </sheetViews>
  <sheetFormatPr defaultColWidth="9.140625" defaultRowHeight="12.75"/>
  <cols>
    <col min="1" max="1" width="4.7109375" style="0" customWidth="1"/>
    <col min="2" max="2" width="44.140625" style="0" customWidth="1"/>
    <col min="3" max="3" width="12.7109375" style="0" customWidth="1"/>
    <col min="4" max="4" width="2.7109375" style="0" customWidth="1"/>
    <col min="5" max="5" width="12.7109375" style="89" customWidth="1"/>
    <col min="6" max="6" width="5.28125" style="0" customWidth="1"/>
  </cols>
  <sheetData>
    <row r="1" spans="1:5" s="7" customFormat="1" ht="18">
      <c r="A1" s="99" t="s">
        <v>194</v>
      </c>
      <c r="B1" s="99"/>
      <c r="C1" s="99"/>
      <c r="D1" s="99"/>
      <c r="E1" s="99"/>
    </row>
    <row r="2" spans="1:5" s="7" customFormat="1" ht="12.75">
      <c r="A2" s="100" t="s">
        <v>132</v>
      </c>
      <c r="B2" s="100"/>
      <c r="C2" s="100"/>
      <c r="D2" s="100"/>
      <c r="E2" s="100"/>
    </row>
    <row r="3" spans="1:5" s="7" customFormat="1" ht="12.75">
      <c r="A3" s="100" t="str">
        <f>SCE!A3</f>
        <v>FOR THE FINANCIAL YEAR ENDED 31 DECEMBER 2002</v>
      </c>
      <c r="B3" s="100"/>
      <c r="C3" s="100"/>
      <c r="D3" s="100"/>
      <c r="E3" s="100"/>
    </row>
    <row r="4" spans="1:5" s="7" customFormat="1" ht="12.75">
      <c r="A4" s="100" t="s">
        <v>193</v>
      </c>
      <c r="B4" s="100"/>
      <c r="C4" s="100"/>
      <c r="D4" s="100"/>
      <c r="E4" s="100"/>
    </row>
    <row r="5" spans="1:5" s="7" customFormat="1" ht="12.75">
      <c r="A5" s="10"/>
      <c r="B5" s="10"/>
      <c r="C5" s="10"/>
      <c r="D5" s="10"/>
      <c r="E5" s="10"/>
    </row>
    <row r="7" spans="1:5" ht="12.75">
      <c r="A7" s="3" t="s">
        <v>141</v>
      </c>
      <c r="C7" s="3"/>
      <c r="D7" s="3"/>
      <c r="E7" s="1"/>
    </row>
    <row r="8" spans="1:5" ht="12.75">
      <c r="A8" s="3"/>
      <c r="C8" s="3"/>
      <c r="D8" s="3"/>
      <c r="E8" s="1"/>
    </row>
    <row r="9" spans="1:5" ht="12.75">
      <c r="A9" s="5"/>
      <c r="B9" s="5"/>
      <c r="C9" s="101" t="s">
        <v>257</v>
      </c>
      <c r="D9" s="101"/>
      <c r="E9" s="101"/>
    </row>
    <row r="10" spans="1:5" ht="12.75">
      <c r="A10" s="5"/>
      <c r="B10" s="5"/>
      <c r="C10" s="6" t="s">
        <v>40</v>
      </c>
      <c r="D10" s="3"/>
      <c r="E10" s="6" t="s">
        <v>40</v>
      </c>
    </row>
    <row r="11" spans="1:5" ht="12.75">
      <c r="A11" s="5"/>
      <c r="B11" s="5"/>
      <c r="C11" s="8">
        <v>37621</v>
      </c>
      <c r="D11" s="3"/>
      <c r="E11" s="8">
        <v>37256</v>
      </c>
    </row>
    <row r="12" spans="1:5" ht="12.75">
      <c r="A12" s="5"/>
      <c r="B12" s="5"/>
      <c r="C12" s="6" t="s">
        <v>12</v>
      </c>
      <c r="D12" s="3"/>
      <c r="E12" s="6" t="s">
        <v>12</v>
      </c>
    </row>
    <row r="13" spans="1:3" ht="12.75">
      <c r="A13" s="2"/>
      <c r="B13" s="2"/>
      <c r="C13" s="23"/>
    </row>
    <row r="14" spans="1:3" ht="12.75">
      <c r="A14" s="5" t="s">
        <v>142</v>
      </c>
      <c r="B14" s="2"/>
      <c r="C14" s="23"/>
    </row>
    <row r="15" spans="1:5" ht="12.75">
      <c r="A15" s="11" t="s">
        <v>300</v>
      </c>
      <c r="B15" s="5"/>
      <c r="C15" s="66">
        <v>-9931</v>
      </c>
      <c r="D15" s="3"/>
      <c r="E15" s="90">
        <v>1255</v>
      </c>
    </row>
    <row r="16" spans="1:5" ht="12.75">
      <c r="A16" s="11"/>
      <c r="B16" s="5"/>
      <c r="C16" s="66"/>
      <c r="D16" s="3"/>
      <c r="E16" s="90"/>
    </row>
    <row r="17" spans="1:5" ht="12.75">
      <c r="A17" s="11" t="s">
        <v>75</v>
      </c>
      <c r="B17" s="5"/>
      <c r="C17" s="66"/>
      <c r="E17" s="90"/>
    </row>
    <row r="18" spans="1:5" ht="12.75">
      <c r="A18" s="11"/>
      <c r="B18" s="11" t="s">
        <v>173</v>
      </c>
      <c r="C18" s="66">
        <v>1954</v>
      </c>
      <c r="E18" s="90">
        <v>2205</v>
      </c>
    </row>
    <row r="19" spans="1:5" ht="12" customHeight="1">
      <c r="A19" s="5"/>
      <c r="B19" s="11" t="s">
        <v>76</v>
      </c>
      <c r="C19" s="66">
        <v>1461</v>
      </c>
      <c r="E19" s="90">
        <v>694</v>
      </c>
    </row>
    <row r="20" spans="1:5" ht="12.75">
      <c r="A20" s="5"/>
      <c r="B20" s="11" t="s">
        <v>77</v>
      </c>
      <c r="C20" s="66">
        <v>-1703</v>
      </c>
      <c r="E20" s="90">
        <v>-372</v>
      </c>
    </row>
    <row r="21" spans="1:5" ht="12.75">
      <c r="A21" s="5"/>
      <c r="B21" s="5"/>
      <c r="C21" s="76"/>
      <c r="E21" s="91"/>
    </row>
    <row r="22" spans="1:5" ht="12.75">
      <c r="A22" s="11" t="s">
        <v>204</v>
      </c>
      <c r="B22" s="5"/>
      <c r="C22" s="66">
        <f>SUM(C15:C21)</f>
        <v>-8219</v>
      </c>
      <c r="D22" s="4"/>
      <c r="E22" s="66">
        <f>SUM(E15:E21)</f>
        <v>3782</v>
      </c>
    </row>
    <row r="23" spans="1:5" ht="12.75">
      <c r="A23" s="11"/>
      <c r="B23" s="5"/>
      <c r="C23" s="66"/>
      <c r="E23" s="90"/>
    </row>
    <row r="24" spans="1:5" ht="12.75">
      <c r="A24" s="11" t="s">
        <v>78</v>
      </c>
      <c r="B24" s="5"/>
      <c r="C24" s="66"/>
      <c r="E24" s="90"/>
    </row>
    <row r="25" spans="1:5" ht="12.75">
      <c r="A25" s="5"/>
      <c r="B25" s="11" t="s">
        <v>79</v>
      </c>
      <c r="C25" s="66">
        <v>4272</v>
      </c>
      <c r="E25" s="90">
        <v>6882</v>
      </c>
    </row>
    <row r="26" spans="1:5" ht="12.75">
      <c r="A26" s="5"/>
      <c r="B26" s="11" t="s">
        <v>80</v>
      </c>
      <c r="C26" s="76">
        <v>285</v>
      </c>
      <c r="E26" s="91">
        <v>-636</v>
      </c>
    </row>
    <row r="27" spans="1:5" ht="12.75">
      <c r="A27" s="11" t="s">
        <v>176</v>
      </c>
      <c r="B27" s="11"/>
      <c r="C27" s="66">
        <f>SUM(C22:C26)</f>
        <v>-3662</v>
      </c>
      <c r="E27" s="66">
        <f>SUM(E22:E26)</f>
        <v>10028</v>
      </c>
    </row>
    <row r="28" spans="1:5" ht="12.75">
      <c r="A28" s="5"/>
      <c r="B28" s="11" t="s">
        <v>177</v>
      </c>
      <c r="C28" s="66">
        <v>-822</v>
      </c>
      <c r="E28" s="66">
        <v>-306</v>
      </c>
    </row>
    <row r="29" spans="1:5" ht="12.75">
      <c r="A29" s="11" t="s">
        <v>205</v>
      </c>
      <c r="B29" s="5"/>
      <c r="C29" s="82">
        <f>SUM(C27:C28)</f>
        <v>-4484</v>
      </c>
      <c r="E29" s="82">
        <f>SUM(E27:E28)</f>
        <v>9722</v>
      </c>
    </row>
    <row r="30" spans="1:5" ht="12.75">
      <c r="A30" s="5"/>
      <c r="B30" s="5"/>
      <c r="C30" s="66"/>
      <c r="E30" s="66"/>
    </row>
    <row r="31" spans="1:5" ht="12.75">
      <c r="A31" s="5" t="s">
        <v>143</v>
      </c>
      <c r="B31" s="5"/>
      <c r="C31" s="66"/>
      <c r="E31" s="66"/>
    </row>
    <row r="32" spans="1:5" ht="12.75">
      <c r="A32" s="5"/>
      <c r="B32" s="11" t="s">
        <v>174</v>
      </c>
      <c r="C32" s="66">
        <v>2505</v>
      </c>
      <c r="E32" s="66">
        <f>292+42</f>
        <v>334</v>
      </c>
    </row>
    <row r="33" spans="1:5" ht="12.75">
      <c r="A33" s="5"/>
      <c r="B33" s="11" t="s">
        <v>81</v>
      </c>
      <c r="C33" s="66">
        <v>-382</v>
      </c>
      <c r="E33" s="66">
        <v>-791</v>
      </c>
    </row>
    <row r="34" spans="1:5" ht="12.75">
      <c r="A34" s="5"/>
      <c r="B34" s="11"/>
      <c r="C34" s="82">
        <f>C32+C33</f>
        <v>2123</v>
      </c>
      <c r="E34" s="82">
        <f>E32+E33</f>
        <v>-457</v>
      </c>
    </row>
    <row r="35" spans="1:5" ht="12.75">
      <c r="A35" s="5"/>
      <c r="B35" s="11"/>
      <c r="C35" s="66"/>
      <c r="E35" s="90"/>
    </row>
    <row r="36" spans="1:5" ht="12.75">
      <c r="A36" s="5" t="s">
        <v>144</v>
      </c>
      <c r="B36" s="11"/>
      <c r="C36" s="66"/>
      <c r="E36" s="90"/>
    </row>
    <row r="37" spans="1:5" ht="12.75">
      <c r="A37" s="5"/>
      <c r="B37" s="11" t="s">
        <v>82</v>
      </c>
      <c r="C37" s="66">
        <v>78764</v>
      </c>
      <c r="E37" s="38">
        <v>0</v>
      </c>
    </row>
    <row r="38" spans="1:5" ht="12.75">
      <c r="A38" s="5"/>
      <c r="B38" s="11" t="s">
        <v>83</v>
      </c>
      <c r="C38" s="66">
        <v>40392</v>
      </c>
      <c r="E38" s="38">
        <v>0</v>
      </c>
    </row>
    <row r="39" spans="1:5" ht="12.75">
      <c r="A39" s="5"/>
      <c r="B39" s="11" t="s">
        <v>84</v>
      </c>
      <c r="C39" s="66">
        <v>-872</v>
      </c>
      <c r="E39" s="38">
        <v>-872</v>
      </c>
    </row>
    <row r="40" spans="1:5" ht="12.75">
      <c r="A40" s="5"/>
      <c r="B40" s="28" t="s">
        <v>175</v>
      </c>
      <c r="C40" s="66">
        <v>-730</v>
      </c>
      <c r="E40" s="38">
        <v>0</v>
      </c>
    </row>
    <row r="41" spans="1:5" ht="12.75">
      <c r="A41" s="5"/>
      <c r="B41" s="28" t="s">
        <v>301</v>
      </c>
      <c r="C41" s="66">
        <v>-1010</v>
      </c>
      <c r="E41" s="38">
        <v>0</v>
      </c>
    </row>
    <row r="42" spans="1:5" ht="12.75">
      <c r="A42" s="5"/>
      <c r="B42" s="5"/>
      <c r="C42" s="82">
        <f>SUM(C37:C41)</f>
        <v>116544</v>
      </c>
      <c r="E42" s="82">
        <f>SUM(E37:E41)</f>
        <v>-872</v>
      </c>
    </row>
    <row r="43" spans="1:5" ht="12.75">
      <c r="A43" s="5"/>
      <c r="B43" s="5"/>
      <c r="C43" s="66"/>
      <c r="E43" s="38"/>
    </row>
    <row r="44" spans="1:5" ht="12.75">
      <c r="A44" s="5" t="s">
        <v>206</v>
      </c>
      <c r="B44" s="11"/>
      <c r="C44" s="66">
        <f>C29+C34+C42</f>
        <v>114183</v>
      </c>
      <c r="E44" s="66">
        <f>E29+E34+E42</f>
        <v>8393</v>
      </c>
    </row>
    <row r="45" spans="1:5" ht="12.75">
      <c r="A45" s="5"/>
      <c r="B45" s="11"/>
      <c r="C45" s="66"/>
      <c r="E45" s="66"/>
    </row>
    <row r="46" spans="1:5" ht="12.75">
      <c r="A46" s="5" t="s">
        <v>85</v>
      </c>
      <c r="B46" s="11"/>
      <c r="C46" s="66">
        <v>16864</v>
      </c>
      <c r="E46" s="66">
        <v>8471</v>
      </c>
    </row>
    <row r="47" spans="1:5" ht="12.75">
      <c r="A47" s="5"/>
      <c r="B47" s="5"/>
      <c r="C47" s="66"/>
      <c r="E47" s="66"/>
    </row>
    <row r="48" spans="1:5" ht="13.5" thickBot="1">
      <c r="A48" s="5" t="s">
        <v>86</v>
      </c>
      <c r="B48" s="5"/>
      <c r="C48" s="83">
        <f>SUM(C43:C47)</f>
        <v>131047</v>
      </c>
      <c r="E48" s="83">
        <f>SUM(E43:E47)</f>
        <v>16864</v>
      </c>
    </row>
    <row r="49" spans="1:5" ht="13.5" thickTop="1">
      <c r="A49" s="5"/>
      <c r="B49" s="5"/>
      <c r="C49" s="20"/>
      <c r="E49" s="38"/>
    </row>
    <row r="50" spans="1:5" ht="12.75">
      <c r="A50" s="5"/>
      <c r="B50" s="5"/>
      <c r="C50" s="11"/>
      <c r="E50" s="97"/>
    </row>
    <row r="53" spans="1:6" ht="12.75">
      <c r="A53" s="98" t="s">
        <v>145</v>
      </c>
      <c r="B53" s="98"/>
      <c r="C53" s="98"/>
      <c r="D53" s="98"/>
      <c r="E53" s="98"/>
      <c r="F53" s="98"/>
    </row>
    <row r="54" spans="1:6" ht="12.75">
      <c r="A54" s="98" t="s">
        <v>146</v>
      </c>
      <c r="B54" s="98"/>
      <c r="C54" s="98"/>
      <c r="D54" s="98"/>
      <c r="E54" s="98"/>
      <c r="F54" s="98"/>
    </row>
    <row r="55" spans="1:4" ht="12.75">
      <c r="A55" s="3"/>
      <c r="B55" s="1"/>
      <c r="C55" s="1"/>
      <c r="D55" s="1"/>
    </row>
    <row r="56" ht="15">
      <c r="A56" s="9"/>
    </row>
    <row r="60" ht="12.75">
      <c r="C60" s="4"/>
    </row>
    <row r="125" ht="12.75">
      <c r="C125" t="s">
        <v>27</v>
      </c>
    </row>
  </sheetData>
  <mergeCells count="7">
    <mergeCell ref="A54:F54"/>
    <mergeCell ref="C9:E9"/>
    <mergeCell ref="A53:F53"/>
    <mergeCell ref="A1:E1"/>
    <mergeCell ref="A2:E2"/>
    <mergeCell ref="A3:E3"/>
    <mergeCell ref="A4:E4"/>
  </mergeCells>
  <printOptions/>
  <pageMargins left="0.81" right="0.393700787401575" top="0.65" bottom="0.393700787401575" header="0.393700787401575" footer="0.433070866141732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9"/>
  <sheetViews>
    <sheetView tabSelected="1" workbookViewId="0" topLeftCell="A270">
      <selection activeCell="D278" sqref="D278"/>
    </sheetView>
  </sheetViews>
  <sheetFormatPr defaultColWidth="9.140625" defaultRowHeight="12.75"/>
  <cols>
    <col min="1" max="1" width="3.421875" style="32" customWidth="1"/>
    <col min="2" max="2" width="2.7109375" style="72" customWidth="1"/>
    <col min="3" max="3" width="21.28125" style="32" customWidth="1"/>
    <col min="4" max="4" width="10.7109375" style="32" customWidth="1"/>
    <col min="5" max="5" width="0.85546875" style="32" customWidth="1"/>
    <col min="6" max="6" width="10.7109375" style="32" customWidth="1"/>
    <col min="7" max="7" width="0.85546875" style="32" customWidth="1"/>
    <col min="8" max="8" width="10.7109375" style="32" customWidth="1"/>
    <col min="9" max="9" width="0.85546875" style="32" customWidth="1"/>
    <col min="10" max="10" width="11.7109375" style="32" customWidth="1"/>
    <col min="11" max="11" width="0.85546875" style="32" customWidth="1"/>
    <col min="12" max="12" width="11.7109375" style="32" customWidth="1"/>
    <col min="13" max="13" width="6.28125" style="32" customWidth="1"/>
    <col min="14" max="14" width="9.140625" style="32" customWidth="1"/>
    <col min="15" max="15" width="8.8515625" style="32" customWidth="1"/>
    <col min="16" max="16384" width="9.140625" style="32" customWidth="1"/>
  </cols>
  <sheetData>
    <row r="1" spans="1:12" s="29" customFormat="1" ht="18">
      <c r="A1" s="104" t="s">
        <v>194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s="29" customFormat="1" ht="12.75">
      <c r="A2" s="105" t="s">
        <v>132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s="29" customFormat="1" ht="12.75">
      <c r="A3" s="105" t="str">
        <f>CFS!A3</f>
        <v>FOR THE FINANCIAL YEAR ENDED 31 DECEMBER 2002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s="29" customFormat="1" ht="12.75" customHeight="1">
      <c r="A4" s="30"/>
      <c r="B4" s="72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2" ht="12.75" customHeight="1">
      <c r="A5" s="34" t="s">
        <v>104</v>
      </c>
      <c r="B5" s="73"/>
    </row>
    <row r="7" spans="1:3" ht="12.75">
      <c r="A7" s="33">
        <v>1</v>
      </c>
      <c r="B7" s="73" t="s">
        <v>149</v>
      </c>
      <c r="C7" s="34"/>
    </row>
    <row r="8" spans="1:3" ht="12.75">
      <c r="A8" s="33"/>
      <c r="B8" s="72" t="s">
        <v>214</v>
      </c>
      <c r="C8" s="29"/>
    </row>
    <row r="9" spans="1:3" ht="12.75">
      <c r="A9" s="33"/>
      <c r="B9" s="72" t="s">
        <v>215</v>
      </c>
      <c r="C9" s="29"/>
    </row>
    <row r="10" spans="1:3" ht="12.75">
      <c r="A10" s="33"/>
      <c r="B10" s="72" t="s">
        <v>183</v>
      </c>
      <c r="C10" s="29"/>
    </row>
    <row r="11" spans="1:2" ht="12.75">
      <c r="A11" s="33"/>
      <c r="B11" s="72" t="s">
        <v>308</v>
      </c>
    </row>
    <row r="12" spans="1:2" ht="12.75">
      <c r="A12" s="33"/>
      <c r="B12" s="72" t="s">
        <v>309</v>
      </c>
    </row>
    <row r="13" spans="1:2" ht="12.75">
      <c r="A13" s="33"/>
      <c r="B13" s="72" t="s">
        <v>306</v>
      </c>
    </row>
    <row r="14" spans="1:2" ht="12.75">
      <c r="A14" s="33"/>
      <c r="B14" s="72" t="s">
        <v>307</v>
      </c>
    </row>
    <row r="15" ht="12.75">
      <c r="A15" s="33"/>
    </row>
    <row r="16" spans="1:2" ht="12.75">
      <c r="A16" s="33"/>
      <c r="B16" s="72" t="s">
        <v>302</v>
      </c>
    </row>
    <row r="17" spans="1:2" ht="12.75">
      <c r="A17" s="33"/>
      <c r="B17" s="72" t="s">
        <v>303</v>
      </c>
    </row>
    <row r="18" spans="1:2" ht="12.75">
      <c r="A18" s="33"/>
      <c r="B18" s="72" t="s">
        <v>304</v>
      </c>
    </row>
    <row r="19" spans="1:2" ht="12.75">
      <c r="A19" s="33"/>
      <c r="B19" s="72" t="s">
        <v>305</v>
      </c>
    </row>
    <row r="20" ht="12.75">
      <c r="A20" s="33"/>
    </row>
    <row r="21" spans="1:2" ht="12.75">
      <c r="A21" s="33"/>
      <c r="B21" s="72" t="s">
        <v>231</v>
      </c>
    </row>
    <row r="22" spans="1:2" ht="12.75">
      <c r="A22" s="33"/>
      <c r="B22" t="s">
        <v>232</v>
      </c>
    </row>
    <row r="23" spans="1:2" ht="12.75">
      <c r="A23" s="33"/>
      <c r="B23"/>
    </row>
    <row r="24" spans="1:3" ht="12.75">
      <c r="A24" s="33">
        <v>2</v>
      </c>
      <c r="B24" s="73" t="s">
        <v>148</v>
      </c>
      <c r="C24" s="34"/>
    </row>
    <row r="25" spans="1:3" ht="12.75">
      <c r="A25" s="33"/>
      <c r="B25" s="72" t="s">
        <v>195</v>
      </c>
      <c r="C25" s="29"/>
    </row>
    <row r="26" spans="1:3" ht="12.75">
      <c r="A26" s="33"/>
      <c r="B26" s="73"/>
      <c r="C26" s="34"/>
    </row>
    <row r="27" spans="1:3" ht="12.75">
      <c r="A27" s="33">
        <v>3</v>
      </c>
      <c r="B27" s="73" t="s">
        <v>32</v>
      </c>
      <c r="C27" s="34"/>
    </row>
    <row r="28" spans="1:2" ht="12.75">
      <c r="A28" s="33"/>
      <c r="B28" s="72" t="s">
        <v>0</v>
      </c>
    </row>
    <row r="29" ht="12.75">
      <c r="A29" s="33"/>
    </row>
    <row r="30" spans="1:3" ht="12.75">
      <c r="A30" s="33">
        <v>4</v>
      </c>
      <c r="B30" s="73" t="s">
        <v>92</v>
      </c>
      <c r="C30" s="34"/>
    </row>
    <row r="31" spans="1:3" ht="12.75">
      <c r="A31" s="33"/>
      <c r="B31" s="72" t="s">
        <v>184</v>
      </c>
      <c r="C31" s="29"/>
    </row>
    <row r="32" spans="1:3" ht="12.75">
      <c r="A32" s="33"/>
      <c r="B32" s="72" t="s">
        <v>185</v>
      </c>
      <c r="C32" s="29"/>
    </row>
    <row r="33" ht="12.75">
      <c r="A33" s="33"/>
    </row>
    <row r="34" spans="1:2" ht="12.75">
      <c r="A34" s="33">
        <v>5</v>
      </c>
      <c r="B34" s="73" t="s">
        <v>93</v>
      </c>
    </row>
    <row r="35" spans="1:2" ht="12.75">
      <c r="A35" s="33"/>
      <c r="B35" s="72" t="s">
        <v>118</v>
      </c>
    </row>
    <row r="36" spans="1:2" ht="12.75">
      <c r="A36" s="33"/>
      <c r="B36" s="72" t="s">
        <v>150</v>
      </c>
    </row>
    <row r="37" ht="12.75">
      <c r="A37" s="33"/>
    </row>
    <row r="38" spans="1:3" ht="12.75">
      <c r="A38" s="33">
        <v>6</v>
      </c>
      <c r="B38" s="73" t="s">
        <v>94</v>
      </c>
      <c r="C38" s="34"/>
    </row>
    <row r="39" spans="1:3" ht="12.75">
      <c r="A39" s="33"/>
      <c r="B39" s="71" t="s">
        <v>235</v>
      </c>
      <c r="C39" s="35"/>
    </row>
    <row r="40" spans="1:3" ht="12.75">
      <c r="A40" s="33"/>
      <c r="B40" s="71" t="s">
        <v>236</v>
      </c>
      <c r="C40" s="35"/>
    </row>
    <row r="41" ht="12.75">
      <c r="A41" s="33"/>
    </row>
    <row r="42" spans="1:3" ht="12.75">
      <c r="A42" s="33"/>
      <c r="B42" s="72" t="s">
        <v>33</v>
      </c>
      <c r="C42" s="73" t="s">
        <v>60</v>
      </c>
    </row>
    <row r="43" spans="1:12" ht="12.75">
      <c r="A43" s="33"/>
      <c r="H43" s="36" t="s">
        <v>47</v>
      </c>
      <c r="I43" s="37"/>
      <c r="J43" s="36" t="s">
        <v>48</v>
      </c>
      <c r="K43" s="36"/>
      <c r="L43" s="38"/>
    </row>
    <row r="44" spans="1:12" ht="12.75">
      <c r="A44" s="33"/>
      <c r="H44" s="39" t="s">
        <v>110</v>
      </c>
      <c r="I44" s="40"/>
      <c r="J44" s="39" t="s">
        <v>110</v>
      </c>
      <c r="K44" s="39"/>
      <c r="L44" s="38"/>
    </row>
    <row r="45" spans="1:11" ht="12.75">
      <c r="A45" s="33"/>
      <c r="C45" s="32" t="s">
        <v>49</v>
      </c>
      <c r="H45" s="38">
        <v>20196</v>
      </c>
      <c r="I45" s="41"/>
      <c r="J45" s="38">
        <f>H45*1</f>
        <v>20196</v>
      </c>
      <c r="K45" s="38"/>
    </row>
    <row r="46" spans="1:12" ht="12.75">
      <c r="A46" s="33"/>
      <c r="C46" s="32" t="s">
        <v>50</v>
      </c>
      <c r="H46" s="38">
        <v>60588</v>
      </c>
      <c r="I46" s="41"/>
      <c r="J46" s="38">
        <f>H46*1</f>
        <v>60588</v>
      </c>
      <c r="K46" s="38"/>
      <c r="L46" s="38"/>
    </row>
    <row r="47" spans="1:12" ht="13.5" thickBot="1">
      <c r="A47" s="33"/>
      <c r="C47" s="32" t="s">
        <v>258</v>
      </c>
      <c r="H47" s="42">
        <f>SUM(H45:H46)</f>
        <v>80784</v>
      </c>
      <c r="I47" s="41"/>
      <c r="J47" s="42">
        <f>SUM(J45:J46)</f>
        <v>80784</v>
      </c>
      <c r="K47" s="41"/>
      <c r="L47" s="38"/>
    </row>
    <row r="48" spans="1:12" ht="13.5" thickTop="1">
      <c r="A48" s="33"/>
      <c r="H48" s="38"/>
      <c r="I48" s="41"/>
      <c r="J48" s="38"/>
      <c r="K48" s="38"/>
      <c r="L48" s="38"/>
    </row>
    <row r="49" spans="1:12" ht="12.75">
      <c r="A49" s="33"/>
      <c r="B49" s="72" t="s">
        <v>34</v>
      </c>
      <c r="C49" s="73" t="s">
        <v>286</v>
      </c>
      <c r="H49" s="38"/>
      <c r="I49" s="41"/>
      <c r="J49" s="38"/>
      <c r="K49" s="38"/>
      <c r="L49" s="38"/>
    </row>
    <row r="50" spans="1:12" ht="12.75">
      <c r="A50" s="33"/>
      <c r="B50" s="73"/>
      <c r="C50" s="31"/>
      <c r="H50" s="36" t="s">
        <v>111</v>
      </c>
      <c r="I50" s="37"/>
      <c r="J50" s="36" t="s">
        <v>48</v>
      </c>
      <c r="K50" s="36"/>
      <c r="L50" s="38"/>
    </row>
    <row r="51" spans="1:12" ht="12.75">
      <c r="A51" s="33"/>
      <c r="B51" s="73"/>
      <c r="C51" s="31"/>
      <c r="H51" s="39" t="s">
        <v>110</v>
      </c>
      <c r="I51" s="40"/>
      <c r="J51" s="39" t="s">
        <v>110</v>
      </c>
      <c r="K51" s="39"/>
      <c r="L51" s="38"/>
    </row>
    <row r="52" spans="1:12" ht="12.75">
      <c r="A52" s="33"/>
      <c r="C52" s="32" t="s">
        <v>49</v>
      </c>
      <c r="H52" s="38" t="s">
        <v>37</v>
      </c>
      <c r="I52" s="41"/>
      <c r="J52" s="38" t="s">
        <v>37</v>
      </c>
      <c r="K52" s="38"/>
      <c r="L52" s="38"/>
    </row>
    <row r="53" spans="1:11" ht="12.75">
      <c r="A53" s="33"/>
      <c r="C53" s="32" t="s">
        <v>50</v>
      </c>
      <c r="H53" s="38">
        <v>40392</v>
      </c>
      <c r="I53" s="41"/>
      <c r="J53" s="38">
        <v>40392</v>
      </c>
      <c r="K53" s="38"/>
    </row>
    <row r="54" spans="1:11" ht="13.5" thickBot="1">
      <c r="A54" s="33"/>
      <c r="C54" s="32" t="s">
        <v>258</v>
      </c>
      <c r="H54" s="42">
        <f>H53</f>
        <v>40392</v>
      </c>
      <c r="I54" s="41"/>
      <c r="J54" s="42">
        <f>J53</f>
        <v>40392</v>
      </c>
      <c r="K54" s="41"/>
    </row>
    <row r="55" spans="1:9" ht="13.5" thickTop="1">
      <c r="A55" s="33"/>
      <c r="I55" s="43"/>
    </row>
    <row r="56" spans="1:9" ht="12.75">
      <c r="A56" s="33"/>
      <c r="B56" s="72" t="s">
        <v>234</v>
      </c>
      <c r="C56" s="34" t="s">
        <v>241</v>
      </c>
      <c r="I56" s="43"/>
    </row>
    <row r="57" spans="1:9" ht="12.75">
      <c r="A57" s="33"/>
      <c r="B57" s="32"/>
      <c r="C57" s="32" t="s">
        <v>237</v>
      </c>
      <c r="I57" s="43"/>
    </row>
    <row r="58" spans="1:9" ht="12.75">
      <c r="A58" s="33"/>
      <c r="C58" s="32" t="s">
        <v>238</v>
      </c>
      <c r="I58" s="43"/>
    </row>
    <row r="59" spans="1:9" ht="12.75">
      <c r="A59" s="33"/>
      <c r="C59" s="32" t="s">
        <v>242</v>
      </c>
      <c r="I59" s="43"/>
    </row>
    <row r="60" spans="1:9" ht="12.75">
      <c r="A60" s="33"/>
      <c r="G60" s="106" t="s">
        <v>243</v>
      </c>
      <c r="H60" s="106"/>
      <c r="I60" s="106"/>
    </row>
    <row r="61" spans="1:9" ht="12.75">
      <c r="A61" s="33"/>
      <c r="G61" s="36"/>
      <c r="H61" s="39" t="s">
        <v>110</v>
      </c>
      <c r="I61" s="36"/>
    </row>
    <row r="62" spans="1:9" ht="12.75">
      <c r="A62" s="33"/>
      <c r="C62" s="32" t="s">
        <v>49</v>
      </c>
      <c r="H62" s="38">
        <v>760</v>
      </c>
      <c r="I62" s="43"/>
    </row>
    <row r="63" spans="1:9" ht="12.75">
      <c r="A63" s="33"/>
      <c r="C63" s="32" t="s">
        <v>244</v>
      </c>
      <c r="H63" s="38">
        <v>34</v>
      </c>
      <c r="I63" s="43"/>
    </row>
    <row r="64" spans="1:9" ht="12.75">
      <c r="A64" s="33"/>
      <c r="C64" s="32" t="s">
        <v>274</v>
      </c>
      <c r="H64" s="38" t="s">
        <v>37</v>
      </c>
      <c r="I64" s="43"/>
    </row>
    <row r="65" spans="1:9" ht="12.75">
      <c r="A65" s="33"/>
      <c r="C65" s="32" t="s">
        <v>245</v>
      </c>
      <c r="H65" s="38" t="s">
        <v>37</v>
      </c>
      <c r="I65" s="43"/>
    </row>
    <row r="66" spans="1:9" ht="13.5" thickBot="1">
      <c r="A66" s="33"/>
      <c r="C66" s="32" t="s">
        <v>258</v>
      </c>
      <c r="H66" s="42">
        <f>SUM(H62:H65)</f>
        <v>794</v>
      </c>
      <c r="I66" s="43"/>
    </row>
    <row r="67" spans="1:9" ht="13.5" thickTop="1">
      <c r="A67" s="33"/>
      <c r="I67" s="43"/>
    </row>
    <row r="68" spans="1:9" ht="12.75">
      <c r="A68" s="33">
        <v>7</v>
      </c>
      <c r="B68" s="73" t="s">
        <v>95</v>
      </c>
      <c r="C68" s="34"/>
      <c r="I68" s="43"/>
    </row>
    <row r="69" spans="1:9" ht="12.75">
      <c r="A69" s="33"/>
      <c r="B69" s="72" t="s">
        <v>207</v>
      </c>
      <c r="C69" s="34"/>
      <c r="I69" s="43"/>
    </row>
    <row r="70" spans="1:9" ht="12.75">
      <c r="A70" s="33"/>
      <c r="B70" s="72" t="s">
        <v>208</v>
      </c>
      <c r="C70" s="34"/>
      <c r="I70" s="43"/>
    </row>
    <row r="71" spans="1:2" ht="12.75">
      <c r="A71" s="33"/>
      <c r="B71" s="72" t="s">
        <v>127</v>
      </c>
    </row>
    <row r="72" spans="1:3" ht="12.75">
      <c r="A72" s="44">
        <v>8</v>
      </c>
      <c r="B72" s="73" t="s">
        <v>162</v>
      </c>
      <c r="C72" s="34"/>
    </row>
    <row r="73" spans="1:3" ht="12.75">
      <c r="A73" s="33"/>
      <c r="B73" s="73"/>
      <c r="C73" s="34"/>
    </row>
    <row r="74" spans="1:12" ht="12.75">
      <c r="A74" s="33"/>
      <c r="B74" s="73"/>
      <c r="C74" s="31"/>
      <c r="D74" s="36" t="s">
        <v>165</v>
      </c>
      <c r="E74" s="36"/>
      <c r="F74" s="36" t="s">
        <v>167</v>
      </c>
      <c r="G74" s="36"/>
      <c r="H74" s="36" t="s">
        <v>169</v>
      </c>
      <c r="I74" s="36"/>
      <c r="J74" s="36"/>
      <c r="K74" s="36"/>
      <c r="L74" s="36"/>
    </row>
    <row r="75" spans="1:12" ht="12.75">
      <c r="A75" s="33"/>
      <c r="C75" s="31"/>
      <c r="D75" s="36" t="s">
        <v>166</v>
      </c>
      <c r="E75" s="36"/>
      <c r="F75" s="36" t="s">
        <v>168</v>
      </c>
      <c r="G75" s="36"/>
      <c r="H75" s="36" t="s">
        <v>170</v>
      </c>
      <c r="I75" s="36"/>
      <c r="J75" s="36" t="s">
        <v>171</v>
      </c>
      <c r="K75" s="36"/>
      <c r="L75" s="36" t="s">
        <v>172</v>
      </c>
    </row>
    <row r="76" spans="1:12" ht="12.75">
      <c r="A76" s="33"/>
      <c r="B76" s="73" t="s">
        <v>163</v>
      </c>
      <c r="C76" s="31"/>
      <c r="D76" s="70"/>
      <c r="E76" s="70"/>
      <c r="F76" s="70"/>
      <c r="G76" s="70"/>
      <c r="H76" s="70"/>
      <c r="I76" s="70"/>
      <c r="J76" s="70"/>
      <c r="K76" s="70"/>
      <c r="L76" s="70"/>
    </row>
    <row r="77" spans="1:12" ht="12.75">
      <c r="A77" s="33"/>
      <c r="B77" s="72" t="s">
        <v>97</v>
      </c>
      <c r="D77" s="38">
        <v>52305</v>
      </c>
      <c r="E77" s="38"/>
      <c r="F77" s="38">
        <v>34977</v>
      </c>
      <c r="G77" s="38"/>
      <c r="H77" s="38">
        <v>2197</v>
      </c>
      <c r="I77" s="38"/>
      <c r="J77" s="38"/>
      <c r="K77" s="38"/>
      <c r="L77" s="38"/>
    </row>
    <row r="78" spans="1:12" ht="12.75">
      <c r="A78" s="33"/>
      <c r="B78" s="72" t="s">
        <v>96</v>
      </c>
      <c r="D78" s="38">
        <v>946</v>
      </c>
      <c r="E78" s="41"/>
      <c r="F78" s="38">
        <v>2714</v>
      </c>
      <c r="G78" s="41"/>
      <c r="H78" s="38">
        <v>329</v>
      </c>
      <c r="I78" s="38"/>
      <c r="J78" s="38">
        <f>-SUM(D78:H78)</f>
        <v>-3989</v>
      </c>
      <c r="K78" s="38"/>
      <c r="L78" s="38"/>
    </row>
    <row r="79" spans="1:12" ht="13.5" thickBot="1">
      <c r="A79" s="33"/>
      <c r="C79" s="29" t="s">
        <v>99</v>
      </c>
      <c r="D79" s="42">
        <f>D77+D78</f>
        <v>53251</v>
      </c>
      <c r="E79" s="41"/>
      <c r="F79" s="42">
        <f>F77+F78</f>
        <v>37691</v>
      </c>
      <c r="G79" s="41"/>
      <c r="H79" s="42">
        <f>H77+H78</f>
        <v>2526</v>
      </c>
      <c r="I79" s="38"/>
      <c r="J79" s="42">
        <f>J77+J78</f>
        <v>-3989</v>
      </c>
      <c r="K79" s="38"/>
      <c r="L79" s="38">
        <f>SUM(D79:J79)</f>
        <v>89479</v>
      </c>
    </row>
    <row r="80" spans="1:12" ht="13.5" thickTop="1">
      <c r="A80" s="33"/>
      <c r="C80" s="29"/>
      <c r="D80" s="38"/>
      <c r="E80" s="41"/>
      <c r="F80" s="38"/>
      <c r="G80" s="41"/>
      <c r="H80" s="38"/>
      <c r="I80" s="38"/>
      <c r="J80" s="38"/>
      <c r="K80" s="38"/>
      <c r="L80" s="38"/>
    </row>
    <row r="81" spans="1:12" ht="12.75">
      <c r="A81" s="33"/>
      <c r="B81" s="73" t="s">
        <v>164</v>
      </c>
      <c r="C81" s="34"/>
      <c r="D81" s="38"/>
      <c r="E81" s="41"/>
      <c r="F81" s="38"/>
      <c r="G81" s="41"/>
      <c r="H81" s="38"/>
      <c r="I81" s="38"/>
      <c r="J81" s="38"/>
      <c r="K81" s="38"/>
      <c r="L81" s="38"/>
    </row>
    <row r="82" spans="1:12" s="29" customFormat="1" ht="12.75">
      <c r="A82" s="47"/>
      <c r="B82" s="72" t="s">
        <v>275</v>
      </c>
      <c r="D82" s="30">
        <v>-3145</v>
      </c>
      <c r="E82" s="66"/>
      <c r="F82" s="30">
        <v>-2096</v>
      </c>
      <c r="G82" s="66"/>
      <c r="H82" s="30">
        <v>-1316</v>
      </c>
      <c r="I82" s="30"/>
      <c r="J82" s="30"/>
      <c r="K82" s="30"/>
      <c r="L82" s="30"/>
    </row>
    <row r="83" spans="1:12" s="29" customFormat="1" ht="12.75">
      <c r="A83" s="47"/>
      <c r="B83" s="72" t="s">
        <v>276</v>
      </c>
      <c r="I83" s="30"/>
      <c r="J83" s="30"/>
      <c r="K83" s="30"/>
      <c r="L83" s="30"/>
    </row>
    <row r="84" spans="1:12" s="29" customFormat="1" ht="12.75">
      <c r="A84" s="47"/>
      <c r="B84" s="72" t="s">
        <v>277</v>
      </c>
      <c r="D84" s="76">
        <v>-2554</v>
      </c>
      <c r="E84" s="66"/>
      <c r="F84" s="76">
        <v>-100</v>
      </c>
      <c r="G84" s="66"/>
      <c r="H84" s="76">
        <v>0</v>
      </c>
      <c r="I84" s="30"/>
      <c r="J84" s="30"/>
      <c r="K84" s="30"/>
      <c r="L84" s="30"/>
    </row>
    <row r="85" spans="1:12" ht="12.75">
      <c r="A85" s="33"/>
      <c r="C85" s="29" t="s">
        <v>98</v>
      </c>
      <c r="D85" s="38">
        <f>SUM(D82:D84)</f>
        <v>-5699</v>
      </c>
      <c r="E85" s="41"/>
      <c r="F85" s="38">
        <f>SUM(F82:F84)</f>
        <v>-2196</v>
      </c>
      <c r="G85" s="41"/>
      <c r="H85" s="38">
        <f>SUM(H82:H84)</f>
        <v>-1316</v>
      </c>
      <c r="I85" s="38"/>
      <c r="J85" s="38">
        <v>2274</v>
      </c>
      <c r="K85" s="38"/>
      <c r="L85" s="38">
        <f>SUM(D85:J85)</f>
        <v>-6937</v>
      </c>
    </row>
    <row r="86" spans="1:12" ht="12.75">
      <c r="A86" s="33"/>
      <c r="B86" s="72" t="s">
        <v>100</v>
      </c>
      <c r="C86" s="29"/>
      <c r="D86" s="38"/>
      <c r="E86" s="38"/>
      <c r="F86" s="38"/>
      <c r="G86" s="38"/>
      <c r="H86" s="38"/>
      <c r="I86" s="38"/>
      <c r="J86" s="38"/>
      <c r="K86" s="38"/>
      <c r="L86" s="45">
        <v>-4693</v>
      </c>
    </row>
    <row r="87" spans="1:12" ht="12.75">
      <c r="A87" s="33"/>
      <c r="C87" s="29" t="s">
        <v>210</v>
      </c>
      <c r="D87" s="38"/>
      <c r="E87" s="38"/>
      <c r="F87" s="38"/>
      <c r="G87" s="38"/>
      <c r="H87" s="38"/>
      <c r="I87" s="38"/>
      <c r="J87" s="38"/>
      <c r="K87" s="38"/>
      <c r="L87" s="38">
        <f>L85+L86</f>
        <v>-11630</v>
      </c>
    </row>
    <row r="88" spans="1:12" ht="12.75">
      <c r="A88" s="33"/>
      <c r="B88" s="72" t="s">
        <v>101</v>
      </c>
      <c r="C88" s="29"/>
      <c r="D88" s="38"/>
      <c r="E88" s="38"/>
      <c r="F88" s="38"/>
      <c r="G88" s="38"/>
      <c r="H88" s="38"/>
      <c r="I88" s="38"/>
      <c r="J88" s="38"/>
      <c r="K88" s="38"/>
      <c r="L88" s="38">
        <v>-1357</v>
      </c>
    </row>
    <row r="89" spans="1:12" ht="12.75">
      <c r="A89" s="33"/>
      <c r="B89" s="72" t="s">
        <v>102</v>
      </c>
      <c r="C89" s="29"/>
      <c r="D89" s="38"/>
      <c r="E89" s="38"/>
      <c r="F89" s="38"/>
      <c r="G89" s="38"/>
      <c r="H89" s="38"/>
      <c r="I89" s="38"/>
      <c r="J89" s="38"/>
      <c r="K89" s="38"/>
      <c r="L89" s="38">
        <v>3056</v>
      </c>
    </row>
    <row r="90" spans="1:12" ht="12.75">
      <c r="A90" s="33"/>
      <c r="B90" s="72" t="s">
        <v>103</v>
      </c>
      <c r="C90" s="29"/>
      <c r="D90" s="38"/>
      <c r="E90" s="38"/>
      <c r="F90" s="38"/>
      <c r="G90" s="38"/>
      <c r="H90" s="38"/>
      <c r="I90" s="38"/>
      <c r="J90" s="38"/>
      <c r="K90" s="38"/>
      <c r="L90" s="38">
        <v>-726</v>
      </c>
    </row>
    <row r="91" spans="1:12" ht="13.5" thickBot="1">
      <c r="A91" s="33"/>
      <c r="C91" s="29" t="s">
        <v>211</v>
      </c>
      <c r="D91" s="38"/>
      <c r="E91" s="38"/>
      <c r="F91" s="38"/>
      <c r="G91" s="38"/>
      <c r="H91" s="38"/>
      <c r="I91" s="38"/>
      <c r="J91" s="38"/>
      <c r="K91" s="38"/>
      <c r="L91" s="42">
        <f>SUM(L87:L90)</f>
        <v>-10657</v>
      </c>
    </row>
    <row r="92" spans="1:3" ht="13.5" thickTop="1">
      <c r="A92" s="33"/>
      <c r="C92" s="29"/>
    </row>
    <row r="93" spans="1:3" ht="12.75">
      <c r="A93" s="33">
        <v>9</v>
      </c>
      <c r="B93" s="73" t="s">
        <v>151</v>
      </c>
      <c r="C93" s="29"/>
    </row>
    <row r="94" spans="1:3" ht="12.75">
      <c r="A94" s="33"/>
      <c r="B94" s="72" t="s">
        <v>105</v>
      </c>
      <c r="C94" s="29"/>
    </row>
    <row r="95" spans="1:3" ht="12.75">
      <c r="A95" s="33"/>
      <c r="B95" s="72" t="s">
        <v>106</v>
      </c>
      <c r="C95" s="29"/>
    </row>
    <row r="96" spans="1:3" ht="12.75">
      <c r="A96" s="33"/>
      <c r="C96" s="29"/>
    </row>
    <row r="97" spans="1:3" ht="12.75">
      <c r="A97" s="33">
        <v>10</v>
      </c>
      <c r="B97" s="73" t="s">
        <v>31</v>
      </c>
      <c r="C97" s="34"/>
    </row>
    <row r="98" spans="1:2" ht="12.75">
      <c r="A98" s="33"/>
      <c r="B98" s="72" t="s">
        <v>186</v>
      </c>
    </row>
    <row r="99" spans="1:3" ht="12.75">
      <c r="A99" s="33"/>
      <c r="B99" s="72" t="s">
        <v>187</v>
      </c>
      <c r="C99" s="29"/>
    </row>
    <row r="100" spans="1:3" ht="12.75">
      <c r="A100" s="33"/>
      <c r="C100" s="29"/>
    </row>
    <row r="101" spans="1:3" ht="12.75">
      <c r="A101" s="33">
        <v>11</v>
      </c>
      <c r="B101" s="73" t="s">
        <v>29</v>
      </c>
      <c r="C101" s="34"/>
    </row>
    <row r="102" spans="1:2" ht="12.75">
      <c r="A102" s="33"/>
      <c r="B102" s="72" t="s">
        <v>107</v>
      </c>
    </row>
    <row r="103" spans="1:2" ht="12.75">
      <c r="A103" s="33"/>
      <c r="B103" s="72" t="s">
        <v>108</v>
      </c>
    </row>
    <row r="104" spans="1:2" ht="12.75">
      <c r="A104" s="33"/>
      <c r="B104" s="72" t="s">
        <v>109</v>
      </c>
    </row>
    <row r="105" ht="12.75">
      <c r="A105" s="33"/>
    </row>
    <row r="106" spans="1:3" ht="12.75">
      <c r="A106" s="44">
        <v>12</v>
      </c>
      <c r="B106" s="74" t="s">
        <v>155</v>
      </c>
      <c r="C106" s="34"/>
    </row>
    <row r="107" spans="1:3" ht="12.75">
      <c r="A107" s="33"/>
      <c r="B107" s="73" t="s">
        <v>33</v>
      </c>
      <c r="C107" s="34" t="s">
        <v>22</v>
      </c>
    </row>
    <row r="108" spans="1:12" ht="12.75">
      <c r="A108" s="33"/>
      <c r="B108" s="73"/>
      <c r="C108" s="34"/>
      <c r="J108" s="36" t="s">
        <v>10</v>
      </c>
      <c r="K108" s="36"/>
      <c r="L108" s="36" t="s">
        <v>38</v>
      </c>
    </row>
    <row r="109" spans="1:12" ht="12.75">
      <c r="A109" s="33"/>
      <c r="J109" s="36" t="s">
        <v>40</v>
      </c>
      <c r="K109" s="36"/>
      <c r="L109" s="36" t="s">
        <v>39</v>
      </c>
    </row>
    <row r="110" spans="1:12" ht="12.75">
      <c r="A110" s="33"/>
      <c r="J110" s="84">
        <v>37621</v>
      </c>
      <c r="K110" s="84"/>
      <c r="L110" s="84">
        <v>37256</v>
      </c>
    </row>
    <row r="111" spans="1:12" ht="12.75">
      <c r="A111" s="33"/>
      <c r="J111" s="36" t="s">
        <v>11</v>
      </c>
      <c r="K111" s="36"/>
      <c r="L111" s="36" t="s">
        <v>11</v>
      </c>
    </row>
    <row r="112" spans="2:12" ht="12.75">
      <c r="B112" s="72" t="s">
        <v>52</v>
      </c>
      <c r="C112" s="32" t="s">
        <v>287</v>
      </c>
      <c r="L112" s="38"/>
    </row>
    <row r="113" spans="3:12" ht="12.75">
      <c r="C113" s="32" t="s">
        <v>288</v>
      </c>
      <c r="J113" s="38">
        <v>1484</v>
      </c>
      <c r="K113" s="38"/>
      <c r="L113" s="38">
        <v>1404</v>
      </c>
    </row>
    <row r="114" spans="2:3" ht="12.75">
      <c r="B114" s="72" t="s">
        <v>53</v>
      </c>
      <c r="C114" s="32" t="s">
        <v>289</v>
      </c>
    </row>
    <row r="115" spans="3:12" ht="12.75">
      <c r="C115" s="32" t="s">
        <v>290</v>
      </c>
      <c r="J115" s="38">
        <v>4500</v>
      </c>
      <c r="K115" s="38"/>
      <c r="L115" s="38">
        <v>4500</v>
      </c>
    </row>
    <row r="116" spans="2:12" ht="12.75">
      <c r="B116" s="72" t="s">
        <v>54</v>
      </c>
      <c r="C116" s="32" t="s">
        <v>292</v>
      </c>
      <c r="L116" s="38"/>
    </row>
    <row r="117" spans="2:12" ht="12.75">
      <c r="B117" s="73"/>
      <c r="C117" s="32" t="s">
        <v>291</v>
      </c>
      <c r="J117" s="38">
        <v>4560</v>
      </c>
      <c r="K117" s="38"/>
      <c r="L117" s="38">
        <v>3800</v>
      </c>
    </row>
    <row r="118" spans="1:12" ht="13.5" thickBot="1">
      <c r="A118" s="48"/>
      <c r="J118" s="42">
        <f>SUM(J112:J117)</f>
        <v>10544</v>
      </c>
      <c r="K118" s="41"/>
      <c r="L118" s="42">
        <f>SUM(L112:L117)</f>
        <v>9704</v>
      </c>
    </row>
    <row r="119" spans="1:11" ht="13.5" thickTop="1">
      <c r="A119" s="48"/>
      <c r="H119" s="41"/>
      <c r="I119" s="41"/>
      <c r="J119" s="41"/>
      <c r="K119" s="41"/>
    </row>
    <row r="120" spans="1:11" ht="12.75">
      <c r="A120" s="48"/>
      <c r="B120" s="73" t="s">
        <v>34</v>
      </c>
      <c r="C120" s="34" t="s">
        <v>156</v>
      </c>
      <c r="H120" s="41"/>
      <c r="I120" s="41"/>
      <c r="J120" s="41"/>
      <c r="K120" s="41"/>
    </row>
    <row r="121" spans="1:11" ht="12.75">
      <c r="A121" s="48"/>
      <c r="B121" s="73"/>
      <c r="C121" s="32" t="s">
        <v>188</v>
      </c>
      <c r="H121" s="41"/>
      <c r="I121" s="41"/>
      <c r="J121" s="41"/>
      <c r="K121" s="41"/>
    </row>
    <row r="122" spans="1:11" ht="12.75">
      <c r="A122" s="48"/>
      <c r="B122" s="73"/>
      <c r="C122" s="32" t="s">
        <v>189</v>
      </c>
      <c r="H122" s="41"/>
      <c r="I122" s="41"/>
      <c r="J122" s="41"/>
      <c r="K122" s="41"/>
    </row>
    <row r="123" spans="1:11" ht="12.75">
      <c r="A123" s="48"/>
      <c r="H123" s="41"/>
      <c r="I123" s="41"/>
      <c r="J123" s="41"/>
      <c r="K123" s="41"/>
    </row>
    <row r="124" spans="1:3" ht="12.75">
      <c r="A124" s="34" t="s">
        <v>112</v>
      </c>
      <c r="C124" s="29"/>
    </row>
    <row r="125" spans="1:3" ht="12.75">
      <c r="A125" s="33"/>
      <c r="C125" s="29"/>
    </row>
    <row r="126" spans="1:3" ht="12.75">
      <c r="A126" s="44">
        <v>13</v>
      </c>
      <c r="B126" s="73" t="s">
        <v>152</v>
      </c>
      <c r="C126" s="34"/>
    </row>
    <row r="127" spans="2:3" ht="12.75">
      <c r="B127" s="73" t="s">
        <v>33</v>
      </c>
      <c r="C127" s="34" t="s">
        <v>35</v>
      </c>
    </row>
    <row r="128" spans="2:12" ht="12.75">
      <c r="B128" s="73"/>
      <c r="C128" s="34"/>
      <c r="F128" s="101" t="s">
        <v>217</v>
      </c>
      <c r="G128" s="101"/>
      <c r="H128" s="101"/>
      <c r="I128" s="6"/>
      <c r="J128" s="101" t="s">
        <v>257</v>
      </c>
      <c r="K128" s="101"/>
      <c r="L128" s="101"/>
    </row>
    <row r="129" spans="2:12" ht="12.75">
      <c r="B129" s="73"/>
      <c r="C129" s="34"/>
      <c r="F129" s="101" t="s">
        <v>259</v>
      </c>
      <c r="G129" s="101"/>
      <c r="H129" s="101"/>
      <c r="I129" s="6"/>
      <c r="J129" s="101" t="str">
        <f>F129</f>
        <v>Ended 31 December</v>
      </c>
      <c r="K129" s="101"/>
      <c r="L129" s="101"/>
    </row>
    <row r="130" spans="2:12" ht="12.75">
      <c r="B130" s="73"/>
      <c r="C130" s="34"/>
      <c r="F130" s="17" t="s">
        <v>218</v>
      </c>
      <c r="G130" s="8"/>
      <c r="H130" s="17" t="s">
        <v>219</v>
      </c>
      <c r="I130" s="17"/>
      <c r="J130" s="17" t="s">
        <v>218</v>
      </c>
      <c r="K130" s="8"/>
      <c r="L130" s="17" t="s">
        <v>219</v>
      </c>
    </row>
    <row r="131" spans="2:12" ht="12.75">
      <c r="B131" s="73"/>
      <c r="C131" s="34"/>
      <c r="F131" s="6" t="s">
        <v>11</v>
      </c>
      <c r="G131" s="6"/>
      <c r="H131" s="6" t="s">
        <v>11</v>
      </c>
      <c r="I131" s="6"/>
      <c r="J131" s="6" t="s">
        <v>11</v>
      </c>
      <c r="K131" s="6"/>
      <c r="L131" s="6" t="s">
        <v>11</v>
      </c>
    </row>
    <row r="132" spans="2:12" s="29" customFormat="1" ht="12.75">
      <c r="B132" s="72"/>
      <c r="C132" s="29" t="s">
        <v>212</v>
      </c>
      <c r="F132" s="30">
        <v>10716</v>
      </c>
      <c r="G132" s="30"/>
      <c r="H132" s="30">
        <v>8019</v>
      </c>
      <c r="I132" s="30"/>
      <c r="J132" s="30">
        <v>40071</v>
      </c>
      <c r="K132" s="30"/>
      <c r="L132" s="30">
        <v>40792</v>
      </c>
    </row>
    <row r="133" spans="2:12" s="29" customFormat="1" ht="12.75">
      <c r="B133" s="72"/>
      <c r="C133" s="29" t="s">
        <v>202</v>
      </c>
      <c r="F133" s="30">
        <v>-3608</v>
      </c>
      <c r="G133" s="30"/>
      <c r="H133" s="30">
        <v>-327</v>
      </c>
      <c r="I133" s="30"/>
      <c r="J133" s="30">
        <v>-1544</v>
      </c>
      <c r="K133" s="30"/>
      <c r="L133" s="30">
        <v>1478</v>
      </c>
    </row>
    <row r="134" ht="12.75">
      <c r="B134" s="73"/>
    </row>
    <row r="135" spans="2:3" ht="12.75">
      <c r="B135" s="73"/>
      <c r="C135" s="32" t="s">
        <v>279</v>
      </c>
    </row>
    <row r="136" spans="2:3" ht="12.75">
      <c r="B136" s="73"/>
      <c r="C136" s="32" t="s">
        <v>280</v>
      </c>
    </row>
    <row r="137" ht="12.75">
      <c r="B137" s="73"/>
    </row>
    <row r="138" spans="2:3" ht="12.75">
      <c r="B138" s="73" t="s">
        <v>34</v>
      </c>
      <c r="C138" s="34" t="s">
        <v>36</v>
      </c>
    </row>
    <row r="139" spans="2:12" ht="12.75">
      <c r="B139" s="73"/>
      <c r="C139" s="34"/>
      <c r="F139" s="102" t="s">
        <v>217</v>
      </c>
      <c r="G139" s="102"/>
      <c r="H139" s="102"/>
      <c r="I139" s="37"/>
      <c r="J139" s="102" t="s">
        <v>257</v>
      </c>
      <c r="K139" s="102"/>
      <c r="L139" s="102"/>
    </row>
    <row r="140" spans="2:12" ht="12.75">
      <c r="B140" s="73"/>
      <c r="C140" s="34"/>
      <c r="F140" s="102" t="s">
        <v>259</v>
      </c>
      <c r="G140" s="102"/>
      <c r="H140" s="102"/>
      <c r="I140" s="37"/>
      <c r="J140" s="102" t="str">
        <f>F140</f>
        <v>Ended 31 December</v>
      </c>
      <c r="K140" s="102"/>
      <c r="L140" s="102"/>
    </row>
    <row r="141" spans="2:12" ht="12.75">
      <c r="B141" s="73"/>
      <c r="C141" s="34"/>
      <c r="F141" s="40" t="s">
        <v>218</v>
      </c>
      <c r="G141" s="37"/>
      <c r="H141" s="40" t="s">
        <v>219</v>
      </c>
      <c r="I141" s="40"/>
      <c r="J141" s="40" t="s">
        <v>218</v>
      </c>
      <c r="K141" s="37"/>
      <c r="L141" s="40" t="s">
        <v>219</v>
      </c>
    </row>
    <row r="142" spans="2:12" ht="12.75">
      <c r="B142" s="73"/>
      <c r="C142" s="34"/>
      <c r="F142" s="37" t="s">
        <v>11</v>
      </c>
      <c r="G142" s="37"/>
      <c r="H142" s="37" t="s">
        <v>11</v>
      </c>
      <c r="I142" s="37"/>
      <c r="J142" s="37" t="s">
        <v>11</v>
      </c>
      <c r="K142" s="37"/>
      <c r="L142" s="37" t="s">
        <v>11</v>
      </c>
    </row>
    <row r="143" spans="2:12" ht="12.75">
      <c r="B143" s="73"/>
      <c r="C143" s="29" t="s">
        <v>212</v>
      </c>
      <c r="F143" s="19">
        <v>19198</v>
      </c>
      <c r="G143" s="19"/>
      <c r="H143" s="19">
        <v>22792</v>
      </c>
      <c r="I143" s="19"/>
      <c r="J143" s="19">
        <v>89479</v>
      </c>
      <c r="K143" s="19"/>
      <c r="L143" s="19">
        <v>125298</v>
      </c>
    </row>
    <row r="144" spans="2:12" ht="12.75">
      <c r="B144" s="73"/>
      <c r="C144" s="29" t="s">
        <v>202</v>
      </c>
      <c r="F144" s="66">
        <v>-3353</v>
      </c>
      <c r="G144" s="66"/>
      <c r="H144" s="66">
        <v>14</v>
      </c>
      <c r="I144" s="66"/>
      <c r="J144" s="66">
        <v>-9931</v>
      </c>
      <c r="K144" s="66"/>
      <c r="L144" s="66">
        <v>1255</v>
      </c>
    </row>
    <row r="145" ht="12.75">
      <c r="B145" s="73"/>
    </row>
    <row r="146" spans="2:3" ht="12.75">
      <c r="B146" s="73"/>
      <c r="C146" s="32" t="s">
        <v>190</v>
      </c>
    </row>
    <row r="147" spans="2:3" ht="12.75">
      <c r="B147" s="73"/>
      <c r="C147" s="32" t="s">
        <v>216</v>
      </c>
    </row>
    <row r="148" spans="2:3" ht="12.75">
      <c r="B148" s="73"/>
      <c r="C148" s="32" t="s">
        <v>278</v>
      </c>
    </row>
    <row r="149" ht="12.75">
      <c r="A149" s="33"/>
    </row>
    <row r="150" spans="1:3" ht="12.75">
      <c r="A150" s="44">
        <v>14</v>
      </c>
      <c r="B150" s="74" t="s">
        <v>310</v>
      </c>
      <c r="C150" s="49"/>
    </row>
    <row r="151" spans="1:3" ht="12.75">
      <c r="A151" s="44"/>
      <c r="B151" s="74"/>
      <c r="C151" s="49"/>
    </row>
    <row r="152" spans="2:12" ht="12.75">
      <c r="B152" s="73"/>
      <c r="C152" s="34"/>
      <c r="G152" s="6"/>
      <c r="H152" s="101" t="s">
        <v>213</v>
      </c>
      <c r="I152" s="101"/>
      <c r="J152" s="101"/>
      <c r="K152" s="6"/>
      <c r="L152" s="36"/>
    </row>
    <row r="153" spans="2:12" ht="12.75">
      <c r="B153" s="73"/>
      <c r="C153" s="34"/>
      <c r="G153" s="8"/>
      <c r="H153" s="8">
        <v>37621</v>
      </c>
      <c r="I153" s="17"/>
      <c r="J153" s="17">
        <v>37529</v>
      </c>
      <c r="K153" s="17"/>
      <c r="L153" s="17"/>
    </row>
    <row r="154" spans="2:12" ht="12.75">
      <c r="B154" s="73"/>
      <c r="C154" s="34"/>
      <c r="G154" s="6"/>
      <c r="H154" s="6" t="s">
        <v>11</v>
      </c>
      <c r="I154" s="6"/>
      <c r="J154" s="6" t="s">
        <v>11</v>
      </c>
      <c r="K154" s="6"/>
      <c r="L154" s="6"/>
    </row>
    <row r="155" spans="2:12" ht="12.75">
      <c r="B155" s="73"/>
      <c r="C155" s="29" t="s">
        <v>212</v>
      </c>
      <c r="G155" s="19"/>
      <c r="H155" s="19">
        <v>19198</v>
      </c>
      <c r="I155" s="19"/>
      <c r="J155" s="19">
        <v>14380</v>
      </c>
      <c r="K155" s="19"/>
      <c r="L155" s="19"/>
    </row>
    <row r="156" spans="2:12" ht="12.75">
      <c r="B156" s="73"/>
      <c r="C156" s="29" t="s">
        <v>246</v>
      </c>
      <c r="G156" s="66"/>
      <c r="H156" s="66">
        <v>-3353</v>
      </c>
      <c r="I156" s="66"/>
      <c r="J156" s="66">
        <v>-4836</v>
      </c>
      <c r="K156" s="66"/>
      <c r="L156" s="66"/>
    </row>
    <row r="157" spans="1:3" ht="12.75">
      <c r="A157" s="44"/>
      <c r="B157" s="74"/>
      <c r="C157" s="49"/>
    </row>
    <row r="158" spans="1:3" ht="12.75">
      <c r="A158" s="33"/>
      <c r="B158" s="71" t="s">
        <v>281</v>
      </c>
      <c r="C158" s="35"/>
    </row>
    <row r="159" spans="1:3" ht="12.75">
      <c r="A159" s="33"/>
      <c r="B159" s="71" t="s">
        <v>283</v>
      </c>
      <c r="C159" s="35"/>
    </row>
    <row r="160" ht="12.75">
      <c r="A160" s="33"/>
    </row>
    <row r="161" spans="1:3" ht="12.75">
      <c r="A161" s="44">
        <v>15</v>
      </c>
      <c r="B161" s="73" t="s">
        <v>63</v>
      </c>
      <c r="C161" s="34"/>
    </row>
    <row r="162" spans="1:12" ht="12.75">
      <c r="A162" s="33"/>
      <c r="B162" s="71" t="s">
        <v>282</v>
      </c>
      <c r="C162" s="35"/>
      <c r="D162" s="35"/>
      <c r="E162" s="35"/>
      <c r="F162" s="35"/>
      <c r="G162" s="35"/>
      <c r="H162" s="35"/>
      <c r="I162" s="35"/>
      <c r="J162" s="35"/>
      <c r="K162" s="35"/>
      <c r="L162" s="35"/>
    </row>
    <row r="163" spans="1:12" ht="12.75">
      <c r="A163" s="33"/>
      <c r="B163" s="71" t="s">
        <v>284</v>
      </c>
      <c r="C163" s="35"/>
      <c r="D163" s="35"/>
      <c r="E163" s="35"/>
      <c r="F163" s="35"/>
      <c r="G163" s="35"/>
      <c r="H163" s="35"/>
      <c r="I163" s="35"/>
      <c r="J163" s="35"/>
      <c r="K163" s="35"/>
      <c r="L163" s="35"/>
    </row>
    <row r="164" spans="1:12" ht="12.75">
      <c r="A164" s="33"/>
      <c r="B164" s="71" t="s">
        <v>299</v>
      </c>
      <c r="C164" s="35"/>
      <c r="D164" s="35"/>
      <c r="E164" s="35"/>
      <c r="F164" s="35"/>
      <c r="G164" s="35"/>
      <c r="H164" s="35"/>
      <c r="I164" s="35"/>
      <c r="J164" s="35"/>
      <c r="K164" s="35"/>
      <c r="L164" s="35"/>
    </row>
    <row r="165" ht="12.75">
      <c r="A165" s="33"/>
    </row>
    <row r="166" spans="1:3" ht="12.75">
      <c r="A166" s="33">
        <v>16</v>
      </c>
      <c r="B166" s="73" t="s">
        <v>33</v>
      </c>
      <c r="C166" s="34" t="s">
        <v>191</v>
      </c>
    </row>
    <row r="167" spans="1:3" ht="12.75">
      <c r="A167" s="33"/>
      <c r="B167" s="73"/>
      <c r="C167" s="34" t="s">
        <v>192</v>
      </c>
    </row>
    <row r="168" spans="1:3" ht="12.75">
      <c r="A168" s="33"/>
      <c r="C168" s="32" t="s">
        <v>23</v>
      </c>
    </row>
    <row r="169" ht="12.75">
      <c r="A169" s="33"/>
    </row>
    <row r="170" spans="1:3" ht="12.75">
      <c r="A170" s="33"/>
      <c r="B170" s="73" t="s">
        <v>34</v>
      </c>
      <c r="C170" s="34" t="s">
        <v>159</v>
      </c>
    </row>
    <row r="171" spans="1:3" ht="12.75">
      <c r="A171" s="33"/>
      <c r="C171" s="32" t="s">
        <v>23</v>
      </c>
    </row>
    <row r="172" ht="12.75">
      <c r="A172" s="33"/>
    </row>
    <row r="173" spans="1:3" ht="12.75">
      <c r="A173" s="44">
        <v>17</v>
      </c>
      <c r="B173" s="73" t="s">
        <v>153</v>
      </c>
      <c r="C173" s="34"/>
    </row>
    <row r="174" spans="1:3" ht="12.75">
      <c r="A174" s="44"/>
      <c r="B174" s="73"/>
      <c r="C174" s="34"/>
    </row>
    <row r="175" spans="1:11" ht="12.75">
      <c r="A175" s="33"/>
      <c r="H175" s="37" t="s">
        <v>10</v>
      </c>
      <c r="I175" s="37"/>
      <c r="J175" s="37" t="s">
        <v>257</v>
      </c>
      <c r="K175" s="36"/>
    </row>
    <row r="176" spans="1:11" ht="12.75">
      <c r="A176" s="33"/>
      <c r="H176" s="37" t="s">
        <v>40</v>
      </c>
      <c r="I176" s="37"/>
      <c r="J176" s="37" t="s">
        <v>40</v>
      </c>
      <c r="K176" s="36"/>
    </row>
    <row r="177" spans="1:11" ht="12.75">
      <c r="A177" s="33"/>
      <c r="H177" s="8">
        <v>37621</v>
      </c>
      <c r="I177" s="37"/>
      <c r="J177" s="8">
        <v>37621</v>
      </c>
      <c r="K177" s="36"/>
    </row>
    <row r="178" spans="1:11" ht="12.75">
      <c r="A178" s="33"/>
      <c r="H178" s="37" t="s">
        <v>11</v>
      </c>
      <c r="I178" s="37"/>
      <c r="J178" s="37" t="s">
        <v>11</v>
      </c>
      <c r="K178" s="37"/>
    </row>
    <row r="179" spans="1:11" ht="12.75">
      <c r="A179" s="33"/>
      <c r="B179" s="72" t="s">
        <v>18</v>
      </c>
      <c r="H179" s="38">
        <v>-47</v>
      </c>
      <c r="I179" s="38"/>
      <c r="J179" s="38">
        <v>17</v>
      </c>
      <c r="K179" s="38"/>
    </row>
    <row r="180" spans="1:11" ht="12.75">
      <c r="A180" s="33"/>
      <c r="B180" s="72" t="s">
        <v>233</v>
      </c>
      <c r="H180" s="38">
        <v>559</v>
      </c>
      <c r="I180" s="38"/>
      <c r="J180" s="38">
        <v>709</v>
      </c>
      <c r="K180" s="38"/>
    </row>
    <row r="181" spans="1:11" ht="12.75">
      <c r="A181" s="33"/>
      <c r="B181" s="72" t="s">
        <v>19</v>
      </c>
      <c r="H181" s="38" t="s">
        <v>37</v>
      </c>
      <c r="I181" s="38"/>
      <c r="J181" s="38" t="s">
        <v>37</v>
      </c>
      <c r="K181" s="38"/>
    </row>
    <row r="182" spans="1:11" ht="13.5" thickBot="1">
      <c r="A182" s="33"/>
      <c r="H182" s="42">
        <f>SUM(H179:H181)</f>
        <v>512</v>
      </c>
      <c r="I182" s="41"/>
      <c r="J182" s="42">
        <f>SUM(J179:J181)</f>
        <v>726</v>
      </c>
      <c r="K182" s="41"/>
    </row>
    <row r="183" spans="1:12" ht="13.5" thickTop="1">
      <c r="A183" s="33"/>
      <c r="I183" s="43"/>
      <c r="L183" s="41"/>
    </row>
    <row r="184" spans="1:12" ht="12.75">
      <c r="A184" s="33"/>
      <c r="B184" s="72" t="s">
        <v>160</v>
      </c>
      <c r="L184" s="41"/>
    </row>
    <row r="185" spans="1:12" ht="12.75">
      <c r="A185" s="33"/>
      <c r="B185" s="72" t="s">
        <v>161</v>
      </c>
      <c r="L185" s="41"/>
    </row>
    <row r="186" spans="1:12" ht="12.75">
      <c r="A186" s="33"/>
      <c r="J186" s="41"/>
      <c r="K186" s="41"/>
      <c r="L186" s="41"/>
    </row>
    <row r="187" spans="1:3" ht="12.75">
      <c r="A187" s="33">
        <v>18</v>
      </c>
      <c r="B187" s="73" t="s">
        <v>28</v>
      </c>
      <c r="C187" s="34"/>
    </row>
    <row r="188" spans="1:2" ht="12.75">
      <c r="A188" s="33"/>
      <c r="B188" s="72" t="s">
        <v>182</v>
      </c>
    </row>
    <row r="189" spans="1:2" ht="12.75">
      <c r="A189" s="33"/>
      <c r="B189" s="72" t="s">
        <v>181</v>
      </c>
    </row>
    <row r="190" ht="12.75">
      <c r="A190" s="33"/>
    </row>
    <row r="191" spans="1:3" ht="12.75">
      <c r="A191" s="33">
        <v>19</v>
      </c>
      <c r="B191" s="73" t="s">
        <v>119</v>
      </c>
      <c r="C191" s="34"/>
    </row>
    <row r="192" ht="12.75">
      <c r="B192" s="32"/>
    </row>
    <row r="193" spans="3:11" ht="12.75">
      <c r="C193" s="43"/>
      <c r="D193" s="43"/>
      <c r="E193" s="43"/>
      <c r="F193" s="43"/>
      <c r="G193" s="43"/>
      <c r="H193" s="37" t="s">
        <v>10</v>
      </c>
      <c r="I193" s="37"/>
      <c r="J193" s="37" t="s">
        <v>257</v>
      </c>
      <c r="K193" s="37"/>
    </row>
    <row r="194" spans="3:11" ht="12.75">
      <c r="C194" s="43"/>
      <c r="D194" s="43"/>
      <c r="E194" s="43"/>
      <c r="F194" s="43"/>
      <c r="G194" s="43"/>
      <c r="H194" s="37" t="s">
        <v>40</v>
      </c>
      <c r="I194" s="37"/>
      <c r="J194" s="37" t="s">
        <v>40</v>
      </c>
      <c r="K194" s="37"/>
    </row>
    <row r="195" spans="3:11" ht="12.75">
      <c r="C195" s="43"/>
      <c r="D195" s="43"/>
      <c r="E195" s="43"/>
      <c r="F195" s="43"/>
      <c r="G195" s="43"/>
      <c r="H195" s="8">
        <v>37621</v>
      </c>
      <c r="I195" s="37"/>
      <c r="J195" s="8">
        <f>H195</f>
        <v>37621</v>
      </c>
      <c r="K195" s="37"/>
    </row>
    <row r="196" spans="3:11" ht="12.75">
      <c r="C196" s="43"/>
      <c r="D196" s="43"/>
      <c r="E196" s="43"/>
      <c r="F196" s="43"/>
      <c r="G196" s="43"/>
      <c r="H196" s="37" t="s">
        <v>11</v>
      </c>
      <c r="I196" s="37"/>
      <c r="J196" s="37" t="s">
        <v>11</v>
      </c>
      <c r="K196" s="37"/>
    </row>
    <row r="197" spans="2:11" ht="12.75">
      <c r="B197" s="73" t="s">
        <v>33</v>
      </c>
      <c r="C197" s="34" t="s">
        <v>120</v>
      </c>
      <c r="D197" s="43"/>
      <c r="E197" s="43"/>
      <c r="F197" s="43"/>
      <c r="G197" s="43"/>
      <c r="H197" s="37"/>
      <c r="I197" s="37"/>
      <c r="J197" s="37"/>
      <c r="K197" s="37"/>
    </row>
    <row r="198" spans="3:11" ht="12.75">
      <c r="C198" s="43" t="s">
        <v>20</v>
      </c>
      <c r="D198" s="43"/>
      <c r="E198" s="43"/>
      <c r="F198" s="43"/>
      <c r="G198" s="43"/>
      <c r="H198" s="38" t="s">
        <v>37</v>
      </c>
      <c r="I198" s="41"/>
      <c r="J198" s="38" t="s">
        <v>37</v>
      </c>
      <c r="K198" s="41"/>
    </row>
    <row r="199" spans="3:11" ht="12.75">
      <c r="C199" s="43" t="s">
        <v>113</v>
      </c>
      <c r="D199" s="43"/>
      <c r="E199" s="43"/>
      <c r="F199" s="43"/>
      <c r="G199" s="43"/>
      <c r="H199" s="41" t="s">
        <v>37</v>
      </c>
      <c r="I199" s="41"/>
      <c r="J199" s="41">
        <v>8</v>
      </c>
      <c r="K199" s="41"/>
    </row>
    <row r="200" spans="3:11" ht="12.75">
      <c r="C200" s="43" t="s">
        <v>21</v>
      </c>
      <c r="D200" s="43"/>
      <c r="E200" s="43"/>
      <c r="F200" s="43"/>
      <c r="G200" s="43"/>
      <c r="H200" s="38" t="s">
        <v>37</v>
      </c>
      <c r="I200" s="41"/>
      <c r="J200" s="41">
        <v>3</v>
      </c>
      <c r="K200" s="41"/>
    </row>
    <row r="201" spans="1:12" ht="12.75">
      <c r="A201" s="46"/>
      <c r="B201" s="75"/>
      <c r="C201" s="43"/>
      <c r="D201" s="43"/>
      <c r="E201" s="43"/>
      <c r="F201" s="43"/>
      <c r="G201" s="43"/>
      <c r="H201" s="43"/>
      <c r="I201" s="43"/>
      <c r="J201" s="43"/>
      <c r="K201" s="43"/>
      <c r="L201" s="43"/>
    </row>
    <row r="202" spans="2:12" ht="12.75">
      <c r="B202" s="73" t="s">
        <v>34</v>
      </c>
      <c r="C202" s="50" t="s">
        <v>121</v>
      </c>
      <c r="D202" s="43"/>
      <c r="E202" s="43"/>
      <c r="F202" s="43"/>
      <c r="G202" s="43"/>
      <c r="H202" s="43"/>
      <c r="I202" s="43"/>
      <c r="J202" s="43"/>
      <c r="K202" s="43"/>
      <c r="L202" s="43"/>
    </row>
    <row r="203" spans="3:11" ht="12.75">
      <c r="C203" s="43" t="s">
        <v>122</v>
      </c>
      <c r="D203" s="43"/>
      <c r="E203" s="43"/>
      <c r="F203" s="43"/>
      <c r="G203" s="43"/>
      <c r="H203" s="43"/>
      <c r="I203" s="43"/>
      <c r="J203" s="41">
        <v>4</v>
      </c>
      <c r="K203" s="41"/>
    </row>
    <row r="204" spans="3:11" ht="12.75">
      <c r="C204" s="43" t="s">
        <v>123</v>
      </c>
      <c r="D204" s="43"/>
      <c r="E204" s="43"/>
      <c r="F204" s="43"/>
      <c r="G204" s="43"/>
      <c r="H204" s="43"/>
      <c r="I204" s="43"/>
      <c r="J204" s="41">
        <v>3</v>
      </c>
      <c r="K204" s="41"/>
    </row>
    <row r="205" spans="3:11" ht="12.75">
      <c r="C205" s="43" t="s">
        <v>124</v>
      </c>
      <c r="D205" s="43"/>
      <c r="E205" s="43"/>
      <c r="F205" s="43"/>
      <c r="G205" s="43"/>
      <c r="H205" s="43"/>
      <c r="I205" s="43"/>
      <c r="J205" s="41">
        <v>3</v>
      </c>
      <c r="K205" s="41"/>
    </row>
    <row r="206" spans="1:12" ht="12.75">
      <c r="A206" s="47"/>
      <c r="B206" s="75" t="s">
        <v>27</v>
      </c>
      <c r="C206" s="43"/>
      <c r="D206" s="43"/>
      <c r="E206" s="43"/>
      <c r="F206" s="43"/>
      <c r="G206" s="43"/>
      <c r="H206" s="43"/>
      <c r="I206" s="43"/>
      <c r="J206" s="43"/>
      <c r="K206" s="43"/>
      <c r="L206" s="41"/>
    </row>
    <row r="207" spans="1:3" ht="12.75">
      <c r="A207" s="44">
        <v>20</v>
      </c>
      <c r="B207" s="73" t="s">
        <v>33</v>
      </c>
      <c r="C207" s="49" t="s">
        <v>61</v>
      </c>
    </row>
    <row r="208" spans="1:3" ht="12.75">
      <c r="A208" s="33"/>
      <c r="C208" s="51" t="s">
        <v>62</v>
      </c>
    </row>
    <row r="209" ht="12.75">
      <c r="A209" s="33"/>
    </row>
    <row r="210" spans="2:3" ht="12.75">
      <c r="B210" s="73" t="s">
        <v>154</v>
      </c>
      <c r="C210" s="49" t="s">
        <v>41</v>
      </c>
    </row>
    <row r="211" spans="1:12" ht="38.25">
      <c r="A211" s="33"/>
      <c r="B211" s="53"/>
      <c r="C211" s="53" t="s">
        <v>43</v>
      </c>
      <c r="D211" s="52"/>
      <c r="E211" s="52"/>
      <c r="F211" s="54" t="s">
        <v>267</v>
      </c>
      <c r="G211" s="52"/>
      <c r="H211" s="54" t="s">
        <v>261</v>
      </c>
      <c r="I211" s="54"/>
      <c r="J211" s="54" t="s">
        <v>260</v>
      </c>
      <c r="K211" s="54"/>
      <c r="L211" s="54" t="s">
        <v>58</v>
      </c>
    </row>
    <row r="212" spans="1:12" ht="12.75">
      <c r="A212" s="33"/>
      <c r="D212" s="53"/>
      <c r="E212" s="53"/>
      <c r="F212" s="54" t="s">
        <v>11</v>
      </c>
      <c r="G212" s="53"/>
      <c r="H212" s="54" t="s">
        <v>11</v>
      </c>
      <c r="I212" s="54"/>
      <c r="J212" s="54" t="s">
        <v>11</v>
      </c>
      <c r="K212" s="54"/>
      <c r="L212" s="54" t="s">
        <v>11</v>
      </c>
    </row>
    <row r="213" spans="2:12" s="35" customFormat="1" ht="12.75">
      <c r="B213" s="71"/>
      <c r="C213" s="55" t="s">
        <v>42</v>
      </c>
      <c r="D213" s="56"/>
      <c r="E213" s="56"/>
      <c r="F213" s="57">
        <v>36156</v>
      </c>
      <c r="G213" s="56"/>
      <c r="H213" s="57">
        <v>37431</v>
      </c>
      <c r="I213" s="57"/>
      <c r="J213" s="57">
        <v>13131</v>
      </c>
      <c r="K213" s="57"/>
      <c r="L213" s="57">
        <f>H213-J213</f>
        <v>24300</v>
      </c>
    </row>
    <row r="214" spans="2:12" s="35" customFormat="1" ht="12.75">
      <c r="B214" s="71"/>
      <c r="C214" s="55" t="s">
        <v>268</v>
      </c>
      <c r="D214" s="56"/>
      <c r="E214" s="56"/>
      <c r="F214" s="57"/>
      <c r="G214" s="56"/>
      <c r="H214" s="57"/>
      <c r="I214" s="57"/>
      <c r="J214" s="57"/>
      <c r="K214" s="57"/>
      <c r="L214" s="57"/>
    </row>
    <row r="215" spans="1:12" s="59" customFormat="1" ht="12.75">
      <c r="A215" s="58"/>
      <c r="B215" s="71"/>
      <c r="C215" s="55" t="s">
        <v>262</v>
      </c>
      <c r="D215" s="55"/>
      <c r="E215" s="60"/>
      <c r="F215" s="57">
        <v>27000</v>
      </c>
      <c r="G215" s="60"/>
      <c r="H215" s="57">
        <v>27000</v>
      </c>
      <c r="I215" s="57"/>
      <c r="J215" s="38" t="s">
        <v>37</v>
      </c>
      <c r="K215" s="57"/>
      <c r="L215" s="57">
        <f>H215-0</f>
        <v>27000</v>
      </c>
    </row>
    <row r="216" spans="1:12" s="59" customFormat="1" ht="12.75">
      <c r="A216" s="58"/>
      <c r="B216" s="71"/>
      <c r="C216" s="55" t="s">
        <v>269</v>
      </c>
      <c r="D216" s="60"/>
      <c r="E216" s="60"/>
      <c r="F216" s="57"/>
      <c r="G216" s="60"/>
      <c r="H216" s="57"/>
      <c r="I216" s="57"/>
      <c r="J216" s="38"/>
      <c r="K216" s="57"/>
      <c r="L216" s="57"/>
    </row>
    <row r="217" spans="1:12" s="35" customFormat="1" ht="12.75">
      <c r="A217" s="61"/>
      <c r="B217" s="71"/>
      <c r="C217" s="55" t="s">
        <v>270</v>
      </c>
      <c r="D217" s="56"/>
      <c r="E217" s="56"/>
      <c r="F217" s="57">
        <v>25000</v>
      </c>
      <c r="G217" s="56"/>
      <c r="H217" s="57">
        <v>25000</v>
      </c>
      <c r="I217" s="57"/>
      <c r="J217" s="38" t="s">
        <v>37</v>
      </c>
      <c r="K217" s="57"/>
      <c r="L217" s="57">
        <f>H217-0</f>
        <v>25000</v>
      </c>
    </row>
    <row r="218" spans="1:12" s="35" customFormat="1" ht="12.75">
      <c r="A218" s="61"/>
      <c r="B218" s="71"/>
      <c r="C218" s="55" t="s">
        <v>59</v>
      </c>
      <c r="D218" s="56"/>
      <c r="E218" s="56"/>
      <c r="F218" s="57">
        <v>20000</v>
      </c>
      <c r="G218" s="56"/>
      <c r="H218" s="57">
        <v>20000</v>
      </c>
      <c r="I218" s="57"/>
      <c r="J218" s="57">
        <v>550</v>
      </c>
      <c r="K218" s="57"/>
      <c r="L218" s="57">
        <f>H218-J218</f>
        <v>19450</v>
      </c>
    </row>
    <row r="219" spans="1:12" s="35" customFormat="1" ht="12.75">
      <c r="A219" s="61"/>
      <c r="B219" s="71"/>
      <c r="C219" s="55" t="s">
        <v>263</v>
      </c>
      <c r="D219" s="56"/>
      <c r="E219" s="56"/>
      <c r="F219" s="56"/>
      <c r="G219" s="56"/>
      <c r="H219" s="57"/>
      <c r="I219" s="57"/>
      <c r="J219" s="57"/>
      <c r="K219" s="57"/>
      <c r="L219" s="57"/>
    </row>
    <row r="220" spans="1:12" s="35" customFormat="1" ht="12.75">
      <c r="A220" s="61"/>
      <c r="B220" s="71"/>
      <c r="C220" s="55" t="s">
        <v>264</v>
      </c>
      <c r="D220" s="56"/>
      <c r="E220" s="56"/>
      <c r="F220" s="56"/>
      <c r="G220" s="56"/>
      <c r="H220" s="57"/>
      <c r="I220" s="57"/>
      <c r="J220" s="57"/>
      <c r="K220" s="57"/>
      <c r="L220" s="57"/>
    </row>
    <row r="221" spans="1:12" s="35" customFormat="1" ht="12.75">
      <c r="A221" s="61"/>
      <c r="B221" s="71"/>
      <c r="C221" s="55" t="s">
        <v>265</v>
      </c>
      <c r="D221" s="56"/>
      <c r="E221" s="56"/>
      <c r="F221" s="56"/>
      <c r="G221" s="56"/>
      <c r="H221" s="57"/>
      <c r="I221" s="57"/>
      <c r="J221" s="57"/>
      <c r="K221" s="57"/>
      <c r="L221" s="57"/>
    </row>
    <row r="222" spans="1:12" s="59" customFormat="1" ht="12.75">
      <c r="A222" s="61"/>
      <c r="B222" s="71"/>
      <c r="C222" s="55" t="s">
        <v>266</v>
      </c>
      <c r="D222" s="55"/>
      <c r="E222" s="55"/>
      <c r="F222" s="66">
        <v>7000</v>
      </c>
      <c r="G222" s="55"/>
      <c r="H222" s="57">
        <v>7000</v>
      </c>
      <c r="I222" s="57"/>
      <c r="J222" s="57">
        <v>77</v>
      </c>
      <c r="K222" s="57"/>
      <c r="L222" s="57">
        <f>H222-J222</f>
        <v>6923</v>
      </c>
    </row>
    <row r="223" spans="1:12" s="35" customFormat="1" ht="12.75">
      <c r="A223" s="61"/>
      <c r="B223" s="71"/>
      <c r="C223" s="55" t="s">
        <v>44</v>
      </c>
      <c r="D223" s="56"/>
      <c r="E223" s="56"/>
      <c r="F223" s="57">
        <v>2000</v>
      </c>
      <c r="G223" s="56"/>
      <c r="H223" s="57">
        <v>2000</v>
      </c>
      <c r="I223" s="57"/>
      <c r="J223" s="57">
        <v>43</v>
      </c>
      <c r="K223" s="57"/>
      <c r="L223" s="57">
        <f>H223-J223</f>
        <v>1957</v>
      </c>
    </row>
    <row r="224" spans="1:12" s="35" customFormat="1" ht="12.75">
      <c r="A224" s="61"/>
      <c r="B224" s="71"/>
      <c r="C224" s="55" t="s">
        <v>45</v>
      </c>
      <c r="D224" s="56"/>
      <c r="E224" s="56"/>
      <c r="F224" s="57">
        <v>2000</v>
      </c>
      <c r="G224" s="56"/>
      <c r="H224" s="57">
        <v>725</v>
      </c>
      <c r="I224" s="57"/>
      <c r="J224" s="57">
        <v>725</v>
      </c>
      <c r="K224" s="57"/>
      <c r="L224" s="57">
        <f>H224-J224</f>
        <v>0</v>
      </c>
    </row>
    <row r="225" spans="1:12" s="35" customFormat="1" ht="13.5" thickBot="1">
      <c r="A225" s="61"/>
      <c r="C225" s="103" t="s">
        <v>46</v>
      </c>
      <c r="D225" s="103"/>
      <c r="E225" s="62"/>
      <c r="F225" s="63">
        <f>SUM(F213:F224)</f>
        <v>119156</v>
      </c>
      <c r="G225" s="62"/>
      <c r="H225" s="63">
        <f>SUM(H213:H224)</f>
        <v>119156</v>
      </c>
      <c r="I225" s="57"/>
      <c r="J225" s="63">
        <f>SUM(J213:J224)</f>
        <v>14526</v>
      </c>
      <c r="K225" s="57"/>
      <c r="L225" s="63">
        <f>H225-J225</f>
        <v>104630</v>
      </c>
    </row>
    <row r="226" spans="1:12" s="35" customFormat="1" ht="13.5" thickTop="1">
      <c r="A226" s="61"/>
      <c r="C226" s="62"/>
      <c r="D226" s="62"/>
      <c r="E226" s="62"/>
      <c r="F226" s="62"/>
      <c r="G226" s="62"/>
      <c r="H226" s="57"/>
      <c r="I226" s="57"/>
      <c r="J226" s="57"/>
      <c r="K226" s="57"/>
      <c r="L226" s="57"/>
    </row>
    <row r="227" spans="1:12" s="59" customFormat="1" ht="12.75">
      <c r="A227" s="71"/>
      <c r="C227" s="56" t="s">
        <v>271</v>
      </c>
      <c r="D227" s="93"/>
      <c r="E227" s="93"/>
      <c r="F227" s="93"/>
      <c r="G227" s="93"/>
      <c r="H227" s="94"/>
      <c r="I227" s="94"/>
      <c r="J227" s="94"/>
      <c r="K227" s="94"/>
      <c r="L227" s="94"/>
    </row>
    <row r="228" spans="3:12" s="71" customFormat="1" ht="12.75">
      <c r="C228" s="56" t="s">
        <v>272</v>
      </c>
      <c r="D228" s="56"/>
      <c r="E228" s="56"/>
      <c r="F228" s="56"/>
      <c r="G228" s="56"/>
      <c r="H228" s="56"/>
      <c r="I228" s="56"/>
      <c r="J228" s="56"/>
      <c r="K228" s="56"/>
      <c r="L228" s="56"/>
    </row>
    <row r="229" spans="1:9" s="95" customFormat="1" ht="12.75">
      <c r="A229" s="73"/>
      <c r="B229" s="72"/>
      <c r="I229" s="96"/>
    </row>
    <row r="230" spans="1:3" ht="12.75">
      <c r="A230" s="33">
        <v>21</v>
      </c>
      <c r="B230" s="73" t="s">
        <v>30</v>
      </c>
      <c r="C230" s="34"/>
    </row>
    <row r="231" spans="1:12" ht="12.75">
      <c r="A231" s="33"/>
      <c r="B231" s="71" t="s">
        <v>51</v>
      </c>
      <c r="C231" s="35"/>
      <c r="L231" s="36"/>
    </row>
    <row r="232" spans="1:12" ht="12.75">
      <c r="A232" s="33"/>
      <c r="B232" s="71"/>
      <c r="C232" s="35"/>
      <c r="L232" s="36"/>
    </row>
    <row r="233" spans="1:11" ht="12.75">
      <c r="A233" s="33"/>
      <c r="B233" s="71"/>
      <c r="C233" s="35"/>
      <c r="J233" s="54" t="s">
        <v>11</v>
      </c>
      <c r="K233" s="36"/>
    </row>
    <row r="234" spans="1:10" ht="13.5" thickBot="1">
      <c r="A234" s="33"/>
      <c r="C234" s="29" t="s">
        <v>239</v>
      </c>
      <c r="J234" s="64">
        <v>40392</v>
      </c>
    </row>
    <row r="235" spans="1:12" ht="13.5" thickTop="1">
      <c r="A235" s="33"/>
      <c r="B235" s="71"/>
      <c r="C235" s="35"/>
      <c r="L235" s="36"/>
    </row>
    <row r="236" spans="1:3" ht="12.75">
      <c r="A236" s="33">
        <v>22</v>
      </c>
      <c r="B236" s="73" t="s">
        <v>157</v>
      </c>
      <c r="C236" s="34"/>
    </row>
    <row r="237" spans="1:2" ht="12.75">
      <c r="A237" s="33"/>
      <c r="B237" s="72" t="s">
        <v>9</v>
      </c>
    </row>
    <row r="238" ht="12.75">
      <c r="A238" s="33"/>
    </row>
    <row r="239" spans="1:3" ht="12.75">
      <c r="A239" s="33">
        <v>23</v>
      </c>
      <c r="B239" s="73" t="s">
        <v>158</v>
      </c>
      <c r="C239" s="34"/>
    </row>
    <row r="240" spans="1:2" ht="12.75">
      <c r="A240" s="33"/>
      <c r="B240" s="72" t="s">
        <v>57</v>
      </c>
    </row>
    <row r="241" spans="1:2" ht="12.75">
      <c r="A241" s="33"/>
      <c r="B241" s="72" t="s">
        <v>56</v>
      </c>
    </row>
    <row r="242" ht="12.75">
      <c r="A242" s="33"/>
    </row>
    <row r="243" spans="1:12" ht="12.75">
      <c r="A243" s="33">
        <v>24</v>
      </c>
      <c r="B243" s="74" t="s">
        <v>5</v>
      </c>
      <c r="C243" s="49"/>
      <c r="D243" s="35"/>
      <c r="E243" s="35"/>
      <c r="F243" s="35"/>
      <c r="G243" s="35"/>
      <c r="H243" s="35"/>
      <c r="I243" s="35"/>
      <c r="J243" s="35"/>
      <c r="K243" s="35"/>
      <c r="L243" s="35"/>
    </row>
    <row r="244" spans="1:13" ht="12.75">
      <c r="A244" s="48" t="s">
        <v>115</v>
      </c>
      <c r="B244" s="72" t="s">
        <v>52</v>
      </c>
      <c r="C244" s="51" t="s">
        <v>293</v>
      </c>
      <c r="D244" s="51"/>
      <c r="E244" s="51"/>
      <c r="F244" s="51"/>
      <c r="G244" s="51"/>
      <c r="H244" s="51"/>
      <c r="I244" s="51"/>
      <c r="J244" s="51"/>
      <c r="K244" s="51"/>
      <c r="L244" s="51"/>
      <c r="M244" s="29"/>
    </row>
    <row r="245" spans="1:13" ht="12.75">
      <c r="A245" s="48"/>
      <c r="B245" s="72" t="s">
        <v>53</v>
      </c>
      <c r="C245" s="51" t="s">
        <v>294</v>
      </c>
      <c r="D245" s="51"/>
      <c r="E245" s="51"/>
      <c r="F245" s="51"/>
      <c r="G245" s="51"/>
      <c r="H245" s="51"/>
      <c r="I245" s="51"/>
      <c r="J245" s="51"/>
      <c r="K245" s="51"/>
      <c r="L245" s="51"/>
      <c r="M245" s="29"/>
    </row>
    <row r="246" spans="1:13" ht="12.75">
      <c r="A246" s="48"/>
      <c r="B246" s="72" t="s">
        <v>54</v>
      </c>
      <c r="C246" s="51" t="s">
        <v>295</v>
      </c>
      <c r="D246" s="51"/>
      <c r="E246" s="51"/>
      <c r="F246" s="51"/>
      <c r="G246" s="51"/>
      <c r="H246" s="51"/>
      <c r="I246" s="51"/>
      <c r="J246" s="51"/>
      <c r="K246" s="51"/>
      <c r="L246" s="51"/>
      <c r="M246" s="29"/>
    </row>
    <row r="247" spans="1:13" ht="12.75">
      <c r="A247" s="48"/>
      <c r="B247" s="72" t="s">
        <v>296</v>
      </c>
      <c r="C247" s="51" t="s">
        <v>297</v>
      </c>
      <c r="D247" s="51"/>
      <c r="E247" s="51"/>
      <c r="F247" s="51"/>
      <c r="G247" s="51"/>
      <c r="H247" s="51"/>
      <c r="I247" s="51"/>
      <c r="J247" s="51"/>
      <c r="K247" s="51"/>
      <c r="L247" s="51"/>
      <c r="M247" s="29"/>
    </row>
    <row r="248" spans="1:13" ht="12.75">
      <c r="A248" s="48"/>
      <c r="B248" s="7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29"/>
    </row>
    <row r="249" spans="1:13" ht="12.75">
      <c r="A249" s="48" t="s">
        <v>117</v>
      </c>
      <c r="B249" s="71" t="s">
        <v>298</v>
      </c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29"/>
    </row>
    <row r="250" ht="12.75">
      <c r="A250" s="33"/>
    </row>
    <row r="251" spans="1:2" ht="12.75">
      <c r="A251" s="44">
        <v>25</v>
      </c>
      <c r="B251" s="73" t="s">
        <v>114</v>
      </c>
    </row>
    <row r="252" spans="1:12" ht="12.75">
      <c r="A252" s="33"/>
      <c r="B252" s="73"/>
      <c r="J252" s="37" t="s">
        <v>10</v>
      </c>
      <c r="K252" s="37"/>
      <c r="L252" s="37" t="s">
        <v>257</v>
      </c>
    </row>
    <row r="253" spans="1:12" ht="12.75">
      <c r="A253" s="33"/>
      <c r="J253" s="37" t="s">
        <v>40</v>
      </c>
      <c r="K253" s="37"/>
      <c r="L253" s="37" t="s">
        <v>40</v>
      </c>
    </row>
    <row r="254" spans="10:12" ht="12.75">
      <c r="J254" s="8">
        <v>37621</v>
      </c>
      <c r="K254" s="37"/>
      <c r="L254" s="8">
        <f>J254</f>
        <v>37621</v>
      </c>
    </row>
    <row r="255" spans="1:2" ht="12.75">
      <c r="A255" s="48" t="s">
        <v>115</v>
      </c>
      <c r="B255" s="73" t="s">
        <v>199</v>
      </c>
    </row>
    <row r="256" spans="1:12" ht="12.75">
      <c r="A256" s="48"/>
      <c r="B256" s="73"/>
      <c r="J256" s="54" t="s">
        <v>11</v>
      </c>
      <c r="K256" s="37"/>
      <c r="L256" s="54" t="s">
        <v>11</v>
      </c>
    </row>
    <row r="257" spans="1:12" ht="13.5" thickBot="1">
      <c r="A257" s="48"/>
      <c r="C257" s="29" t="s">
        <v>178</v>
      </c>
      <c r="J257" s="65">
        <v>-3865</v>
      </c>
      <c r="K257" s="66"/>
      <c r="L257" s="65">
        <v>-10657</v>
      </c>
    </row>
    <row r="258" spans="1:12" ht="12.75">
      <c r="A258" s="48"/>
      <c r="C258" s="29"/>
      <c r="J258" s="66"/>
      <c r="K258" s="66"/>
      <c r="L258" s="66"/>
    </row>
    <row r="259" spans="1:12" ht="12.75">
      <c r="A259" s="48"/>
      <c r="C259" s="29"/>
      <c r="J259" s="88" t="s">
        <v>110</v>
      </c>
      <c r="K259" s="66"/>
      <c r="L259" s="88" t="s">
        <v>110</v>
      </c>
    </row>
    <row r="260" spans="1:12" ht="12.75">
      <c r="A260" s="48"/>
      <c r="C260" s="29" t="s">
        <v>179</v>
      </c>
      <c r="J260" s="66">
        <v>20196</v>
      </c>
      <c r="K260" s="66"/>
      <c r="L260" s="66">
        <v>20196</v>
      </c>
    </row>
    <row r="261" spans="1:12" ht="12.75">
      <c r="A261" s="48"/>
      <c r="C261" s="29" t="s">
        <v>180</v>
      </c>
      <c r="J261" s="66">
        <v>40503</v>
      </c>
      <c r="K261" s="66"/>
      <c r="L261" s="66">
        <v>40503</v>
      </c>
    </row>
    <row r="262" spans="1:12" ht="13.5" thickBot="1">
      <c r="A262" s="48"/>
      <c r="C262" s="29" t="s">
        <v>125</v>
      </c>
      <c r="J262" s="67">
        <f>SUM(J260:J261)</f>
        <v>60699</v>
      </c>
      <c r="K262" s="68"/>
      <c r="L262" s="67">
        <f>SUM(L260:L261)</f>
        <v>60699</v>
      </c>
    </row>
    <row r="263" spans="1:12" ht="12" customHeight="1">
      <c r="A263" s="48"/>
      <c r="C263" s="29"/>
      <c r="J263" s="66"/>
      <c r="K263" s="66"/>
      <c r="L263" s="66"/>
    </row>
    <row r="264" spans="1:12" ht="13.5" thickBot="1">
      <c r="A264" s="48"/>
      <c r="C264" s="32" t="s">
        <v>126</v>
      </c>
      <c r="J264" s="69">
        <v>-6.37</v>
      </c>
      <c r="K264" s="66"/>
      <c r="L264" s="69">
        <v>-17.56</v>
      </c>
    </row>
    <row r="265" spans="1:10" ht="12.75">
      <c r="A265" s="48"/>
      <c r="H265" s="30"/>
      <c r="I265" s="66"/>
      <c r="J265" s="30"/>
    </row>
    <row r="266" spans="1:10" ht="12.75">
      <c r="A266" s="48" t="s">
        <v>117</v>
      </c>
      <c r="B266" s="73" t="s">
        <v>116</v>
      </c>
      <c r="H266" s="30"/>
      <c r="I266" s="66"/>
      <c r="J266" s="30"/>
    </row>
    <row r="267" spans="1:10" ht="12.75">
      <c r="A267" s="48"/>
      <c r="B267" s="72" t="s">
        <v>198</v>
      </c>
      <c r="C267" s="29"/>
      <c r="H267" s="30"/>
      <c r="I267" s="66"/>
      <c r="J267" s="30"/>
    </row>
    <row r="268" spans="1:10" ht="12.75">
      <c r="A268" s="48"/>
      <c r="B268" s="72" t="s">
        <v>196</v>
      </c>
      <c r="C268" s="29"/>
      <c r="H268" s="30"/>
      <c r="I268" s="66"/>
      <c r="J268" s="30"/>
    </row>
    <row r="269" spans="1:10" ht="12.75">
      <c r="A269" s="48"/>
      <c r="B269" s="72" t="s">
        <v>197</v>
      </c>
      <c r="C269" s="29"/>
      <c r="H269" s="30"/>
      <c r="I269" s="66"/>
      <c r="J269" s="30"/>
    </row>
    <row r="270" spans="1:2" ht="12.75">
      <c r="A270" s="33"/>
      <c r="B270" s="73"/>
    </row>
    <row r="271" ht="12.75">
      <c r="A271" s="33"/>
    </row>
    <row r="272" ht="12.75">
      <c r="A272" s="34" t="s">
        <v>26</v>
      </c>
    </row>
    <row r="273" ht="12.75">
      <c r="A273" s="34"/>
    </row>
    <row r="276" ht="12.75">
      <c r="A276" s="34" t="s">
        <v>24</v>
      </c>
    </row>
    <row r="277" ht="12.75">
      <c r="A277" s="34" t="s">
        <v>25</v>
      </c>
    </row>
    <row r="278" ht="12.75">
      <c r="A278" s="34"/>
    </row>
    <row r="280" ht="12.75">
      <c r="A280" s="32" t="s">
        <v>311</v>
      </c>
    </row>
    <row r="281" ht="12.75">
      <c r="A281" s="33"/>
    </row>
    <row r="282" ht="12.75">
      <c r="A282" s="33"/>
    </row>
    <row r="283" ht="12.75">
      <c r="A283" s="33"/>
    </row>
    <row r="284" ht="12.75">
      <c r="A284" s="33"/>
    </row>
    <row r="285" ht="12.75">
      <c r="A285" s="33"/>
    </row>
    <row r="286" ht="12.75">
      <c r="A286" s="33"/>
    </row>
    <row r="287" ht="12.75">
      <c r="A287" s="33"/>
    </row>
    <row r="289" ht="12.75">
      <c r="B289" s="72" t="s">
        <v>27</v>
      </c>
    </row>
  </sheetData>
  <mergeCells count="14">
    <mergeCell ref="C225:D225"/>
    <mergeCell ref="A1:L1"/>
    <mergeCell ref="A2:L2"/>
    <mergeCell ref="A3:L3"/>
    <mergeCell ref="F128:H128"/>
    <mergeCell ref="F129:H129"/>
    <mergeCell ref="J128:L128"/>
    <mergeCell ref="J129:L129"/>
    <mergeCell ref="G60:I60"/>
    <mergeCell ref="H152:J152"/>
    <mergeCell ref="F139:H139"/>
    <mergeCell ref="J139:L139"/>
    <mergeCell ref="F140:H140"/>
    <mergeCell ref="J140:L140"/>
  </mergeCells>
  <printOptions/>
  <pageMargins left="0.62992125984252" right="0.275590551181102" top="0.71" bottom="0.84" header="0.32" footer="1.1"/>
  <pageSetup horizontalDpi="600" verticalDpi="600" orientation="portrait" paperSize="9" r:id="rId1"/>
  <rowBreaks count="5" manualBreakCount="5">
    <brk id="55" max="255" man="1"/>
    <brk id="105" max="255" man="1"/>
    <brk id="149" max="255" man="1"/>
    <brk id="190" max="255" man="1"/>
    <brk id="2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i</cp:lastModifiedBy>
  <cp:lastPrinted>2003-01-28T03:30:13Z</cp:lastPrinted>
  <dcterms:created xsi:type="dcterms:W3CDTF">2000-01-05T01:22:18Z</dcterms:created>
  <dcterms:modified xsi:type="dcterms:W3CDTF">2003-01-29T10:16:22Z</dcterms:modified>
  <cp:category/>
  <cp:version/>
  <cp:contentType/>
  <cp:contentStatus/>
</cp:coreProperties>
</file>